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6CB3410D-43F9-4689-9311-067C394B2704}" xr6:coauthVersionLast="47" xr6:coauthVersionMax="47" xr10:uidLastSave="{00000000-0000-0000-0000-000000000000}"/>
  <bookViews>
    <workbookView xWindow="-120" yWindow="-120" windowWidth="19440" windowHeight="10320" xr2:uid="{4425F934-C298-41CE-8095-324B64EF9294}"/>
  </bookViews>
  <sheets>
    <sheet name="工作表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 s="1"/>
  <c r="J68" i="1"/>
  <c r="J85" i="1"/>
  <c r="J69" i="1"/>
  <c r="K65" i="1"/>
  <c r="K64" i="1"/>
  <c r="G85" i="1"/>
  <c r="B85" i="1"/>
  <c r="G84" i="1"/>
  <c r="B84" i="1"/>
  <c r="G83" i="1"/>
  <c r="B83" i="1"/>
  <c r="G82" i="1"/>
  <c r="B82" i="1"/>
  <c r="G81" i="1"/>
  <c r="B81" i="1"/>
  <c r="H70" i="1"/>
  <c r="F70" i="1"/>
  <c r="I69" i="1"/>
  <c r="I70" i="1" s="1"/>
  <c r="H69" i="1"/>
  <c r="G69" i="1"/>
  <c r="G72" i="1" s="1"/>
  <c r="F69" i="1"/>
  <c r="E69" i="1"/>
  <c r="E70" i="1" s="1"/>
  <c r="D69" i="1"/>
  <c r="D70" i="1" s="1"/>
  <c r="B69" i="1"/>
  <c r="B74" i="1" s="1"/>
  <c r="C68" i="1"/>
  <c r="C67" i="1"/>
  <c r="C66" i="1"/>
  <c r="C65" i="1"/>
  <c r="C64" i="1"/>
  <c r="C63" i="1"/>
  <c r="C81" i="1" s="1"/>
  <c r="I60" i="1"/>
  <c r="E60" i="1"/>
  <c r="G50" i="1"/>
  <c r="G57" i="1" s="1"/>
  <c r="B50" i="1"/>
  <c r="B58" i="1" s="1"/>
  <c r="C49" i="1"/>
  <c r="C48" i="1"/>
  <c r="C47" i="1"/>
  <c r="C46" i="1"/>
  <c r="C45" i="1"/>
  <c r="C44" i="1"/>
  <c r="I32" i="1"/>
  <c r="I45" i="1" s="1"/>
  <c r="H45" i="1" s="1"/>
  <c r="G32" i="1"/>
  <c r="G40" i="1" s="1"/>
  <c r="E32" i="1"/>
  <c r="E39" i="1" s="1"/>
  <c r="B32" i="1"/>
  <c r="B36" i="1" s="1"/>
  <c r="H31" i="1"/>
  <c r="F31" i="1"/>
  <c r="D31" i="1"/>
  <c r="C31" i="1"/>
  <c r="H30" i="1"/>
  <c r="F30" i="1"/>
  <c r="D30" i="1"/>
  <c r="C30" i="1"/>
  <c r="C85" i="1" s="1"/>
  <c r="H29" i="1"/>
  <c r="F29" i="1"/>
  <c r="D29" i="1"/>
  <c r="C29" i="1"/>
  <c r="H28" i="1"/>
  <c r="F28" i="1"/>
  <c r="D28" i="1"/>
  <c r="C28" i="1"/>
  <c r="H27" i="1"/>
  <c r="F27" i="1"/>
  <c r="D27" i="1"/>
  <c r="C27" i="1"/>
  <c r="H26" i="1"/>
  <c r="F26" i="1"/>
  <c r="D26" i="1"/>
  <c r="C26" i="1"/>
  <c r="H22" i="1"/>
  <c r="C22" i="1"/>
  <c r="D22" i="1" s="1"/>
  <c r="H21" i="1"/>
  <c r="C21" i="1"/>
  <c r="D21" i="1" s="1"/>
  <c r="C20" i="1"/>
  <c r="G18" i="1"/>
  <c r="B18" i="1"/>
  <c r="G17" i="1"/>
  <c r="B17" i="1"/>
  <c r="G16" i="1"/>
  <c r="B16" i="1"/>
  <c r="I15" i="1"/>
  <c r="H15" i="1"/>
  <c r="G15" i="1"/>
  <c r="F15" i="1"/>
  <c r="E15" i="1"/>
  <c r="D15" i="1"/>
  <c r="B15" i="1"/>
  <c r="I14" i="1"/>
  <c r="H14" i="1"/>
  <c r="G14" i="1"/>
  <c r="F14" i="1"/>
  <c r="E14" i="1"/>
  <c r="D14" i="1"/>
  <c r="B14" i="1"/>
  <c r="C13" i="1"/>
  <c r="C12" i="1"/>
  <c r="C11" i="1"/>
  <c r="C10" i="1"/>
  <c r="C9" i="1"/>
  <c r="C8" i="1"/>
  <c r="C7" i="1"/>
  <c r="C6" i="1"/>
  <c r="C5" i="1"/>
  <c r="C4" i="1"/>
  <c r="B3" i="1"/>
  <c r="H2" i="1"/>
  <c r="C2" i="1"/>
  <c r="J84" i="1"/>
  <c r="J83" i="1"/>
  <c r="J82" i="1"/>
  <c r="J81" i="1"/>
  <c r="J50" i="1"/>
  <c r="J59" i="1" s="1"/>
  <c r="J32" i="1"/>
  <c r="J35" i="1" s="1"/>
  <c r="J18" i="1"/>
  <c r="J17" i="1"/>
  <c r="J16" i="1"/>
  <c r="J15" i="1"/>
  <c r="J14" i="1"/>
  <c r="J3" i="1"/>
  <c r="L69" i="1"/>
  <c r="L70" i="1" s="1"/>
  <c r="L31" i="1"/>
  <c r="L30" i="1"/>
  <c r="L29" i="1"/>
  <c r="L28" i="1"/>
  <c r="L27" i="1"/>
  <c r="L26" i="1"/>
  <c r="L15" i="1"/>
  <c r="L14" i="1"/>
  <c r="K68" i="1"/>
  <c r="K63" i="1"/>
  <c r="K49" i="1"/>
  <c r="K48" i="1"/>
  <c r="K47" i="1"/>
  <c r="K46" i="1"/>
  <c r="K45" i="1"/>
  <c r="K44" i="1"/>
  <c r="K31" i="1"/>
  <c r="K30" i="1"/>
  <c r="K29" i="1"/>
  <c r="K28" i="1"/>
  <c r="K27" i="1"/>
  <c r="K26" i="1"/>
  <c r="K22" i="1"/>
  <c r="L22" i="1" s="1"/>
  <c r="K21" i="1"/>
  <c r="L21" i="1" s="1"/>
  <c r="K20" i="1"/>
  <c r="K13" i="1"/>
  <c r="K12" i="1"/>
  <c r="K11" i="1"/>
  <c r="K10" i="1"/>
  <c r="K9" i="1"/>
  <c r="K8" i="1"/>
  <c r="K7" i="1"/>
  <c r="K6" i="1"/>
  <c r="K5" i="1"/>
  <c r="K4" i="1"/>
  <c r="K2" i="1"/>
  <c r="S10" i="1"/>
  <c r="S11" i="1"/>
  <c r="S12" i="1"/>
  <c r="S9" i="1"/>
  <c r="S5" i="1"/>
  <c r="S6" i="1"/>
  <c r="S7" i="1"/>
  <c r="S4" i="1"/>
  <c r="B73" i="1" l="1"/>
  <c r="B75" i="1"/>
  <c r="B76" i="1"/>
  <c r="B77" i="1"/>
  <c r="B70" i="1"/>
  <c r="B56" i="1"/>
  <c r="B37" i="1"/>
  <c r="C82" i="1"/>
  <c r="C83" i="1"/>
  <c r="K67" i="1"/>
  <c r="K85" i="1" s="1"/>
  <c r="K66" i="1"/>
  <c r="K82" i="1"/>
  <c r="E49" i="1"/>
  <c r="F49" i="1" s="1"/>
  <c r="E45" i="1"/>
  <c r="C84" i="1"/>
  <c r="G75" i="1"/>
  <c r="G76" i="1"/>
  <c r="G77" i="1"/>
  <c r="C69" i="1"/>
  <c r="C76" i="1" s="1"/>
  <c r="G51" i="1"/>
  <c r="G54" i="1"/>
  <c r="G58" i="1"/>
  <c r="G87" i="1"/>
  <c r="C15" i="1"/>
  <c r="C14" i="1"/>
  <c r="C3" i="1"/>
  <c r="C18" i="1"/>
  <c r="C17" i="1"/>
  <c r="I47" i="1"/>
  <c r="H47" i="1" s="1"/>
  <c r="I33" i="1"/>
  <c r="I35" i="1"/>
  <c r="I36" i="1"/>
  <c r="I38" i="1"/>
  <c r="I40" i="1"/>
  <c r="B35" i="1"/>
  <c r="B39" i="1"/>
  <c r="K83" i="1"/>
  <c r="G35" i="1"/>
  <c r="G37" i="1"/>
  <c r="G39" i="1"/>
  <c r="I48" i="1"/>
  <c r="H48" i="1" s="1"/>
  <c r="H32" i="1"/>
  <c r="H33" i="1" s="1"/>
  <c r="E46" i="1"/>
  <c r="G55" i="1"/>
  <c r="G74" i="1"/>
  <c r="B33" i="1"/>
  <c r="I46" i="1"/>
  <c r="H46" i="1" s="1"/>
  <c r="B38" i="1"/>
  <c r="C16" i="1"/>
  <c r="B40" i="1"/>
  <c r="E44" i="1"/>
  <c r="B59" i="1"/>
  <c r="E33" i="1"/>
  <c r="E36" i="1"/>
  <c r="E38" i="1"/>
  <c r="E40" i="1"/>
  <c r="I49" i="1"/>
  <c r="H49" i="1" s="1"/>
  <c r="G70" i="1"/>
  <c r="I39" i="1"/>
  <c r="E47" i="1"/>
  <c r="B54" i="1"/>
  <c r="G56" i="1"/>
  <c r="G33" i="1"/>
  <c r="I37" i="1"/>
  <c r="G36" i="1"/>
  <c r="G38" i="1"/>
  <c r="I44" i="1"/>
  <c r="C50" i="1"/>
  <c r="C59" i="1" s="1"/>
  <c r="B57" i="1"/>
  <c r="G59" i="1"/>
  <c r="B72" i="1"/>
  <c r="C32" i="1"/>
  <c r="C39" i="1" s="1"/>
  <c r="D32" i="1"/>
  <c r="D33" i="1" s="1"/>
  <c r="E48" i="1"/>
  <c r="B55" i="1"/>
  <c r="B87" i="1"/>
  <c r="E35" i="1"/>
  <c r="E37" i="1"/>
  <c r="G73" i="1"/>
  <c r="F32" i="1"/>
  <c r="F37" i="1" s="1"/>
  <c r="B51" i="1"/>
  <c r="J56" i="1"/>
  <c r="J55" i="1"/>
  <c r="J57" i="1"/>
  <c r="J58" i="1"/>
  <c r="J36" i="1"/>
  <c r="J37" i="1"/>
  <c r="J33" i="1"/>
  <c r="J40" i="1"/>
  <c r="J39" i="1"/>
  <c r="J38" i="1"/>
  <c r="J87" i="1"/>
  <c r="J70" i="1"/>
  <c r="J74" i="1"/>
  <c r="J73" i="1"/>
  <c r="J75" i="1"/>
  <c r="J77" i="1"/>
  <c r="J76" i="1"/>
  <c r="K17" i="1"/>
  <c r="J51" i="1"/>
  <c r="J72" i="1"/>
  <c r="K3" i="1"/>
  <c r="J54" i="1"/>
  <c r="K18" i="1"/>
  <c r="K81" i="1"/>
  <c r="L32" i="1"/>
  <c r="L35" i="1" s="1"/>
  <c r="K50" i="1"/>
  <c r="K51" i="1" s="1"/>
  <c r="K32" i="1"/>
  <c r="K33" i="1" s="1"/>
  <c r="K14" i="1"/>
  <c r="K15" i="1"/>
  <c r="K16" i="1"/>
  <c r="N27" i="1"/>
  <c r="N28" i="1"/>
  <c r="N29" i="1"/>
  <c r="N30" i="1"/>
  <c r="N31" i="1"/>
  <c r="N26" i="1"/>
  <c r="P27" i="1"/>
  <c r="P28" i="1"/>
  <c r="P29" i="1"/>
  <c r="P30" i="1"/>
  <c r="P31" i="1"/>
  <c r="P26" i="1"/>
  <c r="S64" i="1"/>
  <c r="S65" i="1"/>
  <c r="S66" i="1"/>
  <c r="S67" i="1"/>
  <c r="S68" i="1"/>
  <c r="S63" i="1"/>
  <c r="S27" i="1"/>
  <c r="T27" i="1"/>
  <c r="S28" i="1"/>
  <c r="T28" i="1"/>
  <c r="S29" i="1"/>
  <c r="T29" i="1"/>
  <c r="S30" i="1"/>
  <c r="T30" i="1"/>
  <c r="S31" i="1"/>
  <c r="T31" i="1"/>
  <c r="T26" i="1"/>
  <c r="S26" i="1"/>
  <c r="S45" i="1"/>
  <c r="S46" i="1"/>
  <c r="S47" i="1"/>
  <c r="S48" i="1"/>
  <c r="S49" i="1"/>
  <c r="S44" i="1"/>
  <c r="V27" i="1"/>
  <c r="V28" i="1"/>
  <c r="V29" i="1"/>
  <c r="V30" i="1"/>
  <c r="V31" i="1"/>
  <c r="V26" i="1"/>
  <c r="X27" i="1"/>
  <c r="X28" i="1"/>
  <c r="X29" i="1"/>
  <c r="X30" i="1"/>
  <c r="X31" i="1"/>
  <c r="X26" i="1"/>
  <c r="O50" i="1"/>
  <c r="R50" i="1"/>
  <c r="W50" i="1"/>
  <c r="AE50" i="1"/>
  <c r="AE55" i="1" s="1"/>
  <c r="Z50" i="1"/>
  <c r="Z55" i="1" s="1"/>
  <c r="AA64" i="1"/>
  <c r="AA65" i="1"/>
  <c r="AA66" i="1"/>
  <c r="AA67" i="1"/>
  <c r="AA68" i="1"/>
  <c r="AA63" i="1"/>
  <c r="AA10" i="1"/>
  <c r="AA11" i="1"/>
  <c r="AA12" i="1"/>
  <c r="AA9" i="1"/>
  <c r="AA5" i="1"/>
  <c r="AA6" i="1"/>
  <c r="AA7" i="1"/>
  <c r="AA4" i="1"/>
  <c r="M14" i="1"/>
  <c r="N14" i="1"/>
  <c r="O14" i="1"/>
  <c r="P14" i="1"/>
  <c r="Q14" i="1"/>
  <c r="R14" i="1"/>
  <c r="T14" i="1"/>
  <c r="U14" i="1"/>
  <c r="V14" i="1"/>
  <c r="W14" i="1"/>
  <c r="X14" i="1"/>
  <c r="Y14" i="1"/>
  <c r="Z14" i="1"/>
  <c r="AB14" i="1"/>
  <c r="AC14" i="1"/>
  <c r="AD14" i="1"/>
  <c r="AE14" i="1"/>
  <c r="AB27" i="1"/>
  <c r="AB28" i="1"/>
  <c r="AB29" i="1"/>
  <c r="AB30" i="1"/>
  <c r="AB31" i="1"/>
  <c r="AB26" i="1"/>
  <c r="AA27" i="1"/>
  <c r="AA28" i="1"/>
  <c r="AA29" i="1"/>
  <c r="AA30" i="1"/>
  <c r="AA31" i="1"/>
  <c r="AA26" i="1"/>
  <c r="AD27" i="1"/>
  <c r="AD28" i="1"/>
  <c r="AD29" i="1"/>
  <c r="AD30" i="1"/>
  <c r="AD31" i="1"/>
  <c r="AD26" i="1"/>
  <c r="B78" i="1" l="1"/>
  <c r="B60" i="1"/>
  <c r="B41" i="1"/>
  <c r="K69" i="1"/>
  <c r="K73" i="1" s="1"/>
  <c r="K84" i="1"/>
  <c r="D49" i="1"/>
  <c r="E41" i="1"/>
  <c r="F45" i="1"/>
  <c r="D45" i="1"/>
  <c r="C73" i="1"/>
  <c r="C75" i="1"/>
  <c r="C70" i="1"/>
  <c r="G78" i="1"/>
  <c r="C74" i="1"/>
  <c r="C72" i="1"/>
  <c r="C77" i="1"/>
  <c r="G60" i="1"/>
  <c r="C40" i="1"/>
  <c r="C35" i="1"/>
  <c r="F39" i="1"/>
  <c r="F35" i="1"/>
  <c r="I41" i="1"/>
  <c r="H40" i="1"/>
  <c r="H35" i="1"/>
  <c r="C37" i="1"/>
  <c r="C54" i="1"/>
  <c r="F48" i="1"/>
  <c r="D48" i="1"/>
  <c r="F47" i="1"/>
  <c r="D47" i="1"/>
  <c r="F46" i="1"/>
  <c r="D46" i="1"/>
  <c r="H36" i="1"/>
  <c r="C38" i="1"/>
  <c r="C36" i="1"/>
  <c r="C33" i="1"/>
  <c r="D40" i="1"/>
  <c r="D39" i="1"/>
  <c r="D36" i="1"/>
  <c r="D35" i="1"/>
  <c r="D37" i="1"/>
  <c r="H38" i="1"/>
  <c r="I50" i="1"/>
  <c r="I51" i="1" s="1"/>
  <c r="H44" i="1"/>
  <c r="F36" i="1"/>
  <c r="F40" i="1"/>
  <c r="F38" i="1"/>
  <c r="F33" i="1"/>
  <c r="E50" i="1"/>
  <c r="E51" i="1" s="1"/>
  <c r="F44" i="1"/>
  <c r="D44" i="1"/>
  <c r="G41" i="1"/>
  <c r="D38" i="1"/>
  <c r="H37" i="1"/>
  <c r="C55" i="1"/>
  <c r="C57" i="1"/>
  <c r="C56" i="1"/>
  <c r="C51" i="1"/>
  <c r="C87" i="1"/>
  <c r="C58" i="1"/>
  <c r="H39" i="1"/>
  <c r="J78" i="1"/>
  <c r="J60" i="1"/>
  <c r="J41" i="1"/>
  <c r="K38" i="1"/>
  <c r="K36" i="1"/>
  <c r="K35" i="1"/>
  <c r="K40" i="1"/>
  <c r="K37" i="1"/>
  <c r="L39" i="1"/>
  <c r="L38" i="1"/>
  <c r="L36" i="1"/>
  <c r="L37" i="1"/>
  <c r="L40" i="1"/>
  <c r="K54" i="1"/>
  <c r="K59" i="1"/>
  <c r="K58" i="1"/>
  <c r="K57" i="1"/>
  <c r="K56" i="1"/>
  <c r="K55" i="1"/>
  <c r="K39" i="1"/>
  <c r="S50" i="1"/>
  <c r="S54" i="1" s="1"/>
  <c r="AE54" i="1"/>
  <c r="AE56" i="1"/>
  <c r="AE57" i="1"/>
  <c r="Z56" i="1"/>
  <c r="AE58" i="1"/>
  <c r="Z57" i="1"/>
  <c r="Z59" i="1"/>
  <c r="AE59" i="1"/>
  <c r="Z58" i="1"/>
  <c r="Z54" i="1"/>
  <c r="O17" i="1"/>
  <c r="R17" i="1"/>
  <c r="W17" i="1"/>
  <c r="Z17" i="1"/>
  <c r="O18" i="1"/>
  <c r="R18" i="1"/>
  <c r="W18" i="1"/>
  <c r="Z18" i="1"/>
  <c r="AE18" i="1"/>
  <c r="O3" i="1"/>
  <c r="R3" i="1"/>
  <c r="W3" i="1"/>
  <c r="Z3" i="1"/>
  <c r="AE3" i="1"/>
  <c r="O16" i="1"/>
  <c r="R16" i="1"/>
  <c r="W16" i="1"/>
  <c r="Z16" i="1"/>
  <c r="AE16" i="1"/>
  <c r="M15" i="1"/>
  <c r="N15" i="1"/>
  <c r="O15" i="1"/>
  <c r="P15" i="1"/>
  <c r="Q15" i="1"/>
  <c r="R15" i="1"/>
  <c r="T15" i="1"/>
  <c r="U15" i="1"/>
  <c r="V15" i="1"/>
  <c r="W15" i="1"/>
  <c r="X15" i="1"/>
  <c r="Y15" i="1"/>
  <c r="Z15" i="1"/>
  <c r="AB15" i="1"/>
  <c r="AC15" i="1"/>
  <c r="AD15" i="1"/>
  <c r="AE17" i="1"/>
  <c r="O81" i="1"/>
  <c r="R81" i="1"/>
  <c r="S81" i="1"/>
  <c r="W81" i="1"/>
  <c r="Z81" i="1"/>
  <c r="AA81" i="1"/>
  <c r="O82" i="1"/>
  <c r="R82" i="1"/>
  <c r="S82" i="1"/>
  <c r="W82" i="1"/>
  <c r="Z82" i="1"/>
  <c r="AA82" i="1"/>
  <c r="O83" i="1"/>
  <c r="R83" i="1"/>
  <c r="S83" i="1"/>
  <c r="W83" i="1"/>
  <c r="Z83" i="1"/>
  <c r="AA83" i="1"/>
  <c r="O84" i="1"/>
  <c r="R84" i="1"/>
  <c r="S84" i="1"/>
  <c r="W84" i="1"/>
  <c r="Z84" i="1"/>
  <c r="AA84" i="1"/>
  <c r="O85" i="1"/>
  <c r="R85" i="1"/>
  <c r="S85" i="1"/>
  <c r="W85" i="1"/>
  <c r="Z85" i="1"/>
  <c r="AA85" i="1"/>
  <c r="AE82" i="1"/>
  <c r="AE83" i="1"/>
  <c r="AE84" i="1"/>
  <c r="AE85" i="1"/>
  <c r="AE81" i="1"/>
  <c r="AF27" i="1"/>
  <c r="AF28" i="1"/>
  <c r="AF29" i="1"/>
  <c r="AF30" i="1"/>
  <c r="AF31" i="1"/>
  <c r="AF26" i="1"/>
  <c r="M69" i="1"/>
  <c r="M70" i="1" s="1"/>
  <c r="N69" i="1"/>
  <c r="O69" i="1"/>
  <c r="P69" i="1"/>
  <c r="Q69" i="1"/>
  <c r="R69" i="1"/>
  <c r="R75" i="1" s="1"/>
  <c r="S69" i="1"/>
  <c r="S75" i="1" s="1"/>
  <c r="T69" i="1"/>
  <c r="U69" i="1"/>
  <c r="U70" i="1" s="1"/>
  <c r="V69" i="1"/>
  <c r="W69" i="1"/>
  <c r="X69" i="1"/>
  <c r="Y69" i="1"/>
  <c r="Z69" i="1"/>
  <c r="Z75" i="1" s="1"/>
  <c r="AA69" i="1"/>
  <c r="AA75" i="1" s="1"/>
  <c r="AB69" i="1"/>
  <c r="AC69" i="1"/>
  <c r="AC70" i="1" s="1"/>
  <c r="AD69" i="1"/>
  <c r="AE69" i="1"/>
  <c r="AE70" i="1" s="1"/>
  <c r="M32" i="1"/>
  <c r="N32" i="1"/>
  <c r="N36" i="1" s="1"/>
  <c r="O32" i="1"/>
  <c r="P32" i="1"/>
  <c r="P37" i="1" s="1"/>
  <c r="Q32" i="1"/>
  <c r="R32" i="1"/>
  <c r="S32" i="1"/>
  <c r="S35" i="1" s="1"/>
  <c r="T32" i="1"/>
  <c r="T35" i="1" s="1"/>
  <c r="U32" i="1"/>
  <c r="V32" i="1"/>
  <c r="W32" i="1"/>
  <c r="X32" i="1"/>
  <c r="X38" i="1" s="1"/>
  <c r="Y32" i="1"/>
  <c r="Z32" i="1"/>
  <c r="AA32" i="1"/>
  <c r="AA35" i="1" s="1"/>
  <c r="AB32" i="1"/>
  <c r="AB35" i="1" s="1"/>
  <c r="AC32" i="1"/>
  <c r="AD32" i="1"/>
  <c r="AD38" i="1" s="1"/>
  <c r="AE32" i="1"/>
  <c r="AE38" i="1" s="1"/>
  <c r="AF22" i="1"/>
  <c r="M60" i="1"/>
  <c r="O54" i="1"/>
  <c r="Q60" i="1"/>
  <c r="R54" i="1"/>
  <c r="U60" i="1"/>
  <c r="W54" i="1"/>
  <c r="Y60" i="1"/>
  <c r="O55" i="1"/>
  <c r="R55" i="1"/>
  <c r="W55" i="1"/>
  <c r="O56" i="1"/>
  <c r="R56" i="1"/>
  <c r="W56" i="1"/>
  <c r="O57" i="1"/>
  <c r="R57" i="1"/>
  <c r="S57" i="1"/>
  <c r="W57" i="1"/>
  <c r="O58" i="1"/>
  <c r="R58" i="1"/>
  <c r="W58" i="1"/>
  <c r="O59" i="1"/>
  <c r="R59" i="1"/>
  <c r="W59" i="1"/>
  <c r="O51" i="1"/>
  <c r="R51" i="1"/>
  <c r="W51" i="1"/>
  <c r="AC60" i="1"/>
  <c r="AG32" i="1"/>
  <c r="AG33" i="1" s="1"/>
  <c r="M2" i="1"/>
  <c r="L2" i="1" s="1"/>
  <c r="L33" i="1" s="1"/>
  <c r="K75" i="1" l="1"/>
  <c r="K70" i="1"/>
  <c r="K87" i="1"/>
  <c r="K77" i="1"/>
  <c r="K74" i="1"/>
  <c r="K76" i="1"/>
  <c r="K72" i="1"/>
  <c r="D41" i="1"/>
  <c r="C78" i="1"/>
  <c r="C41" i="1"/>
  <c r="F41" i="1"/>
  <c r="H41" i="1"/>
  <c r="S56" i="1"/>
  <c r="H50" i="1"/>
  <c r="H54" i="1" s="1"/>
  <c r="S59" i="1"/>
  <c r="S55" i="1"/>
  <c r="F50" i="1"/>
  <c r="F54" i="1" s="1"/>
  <c r="Z60" i="1"/>
  <c r="S58" i="1"/>
  <c r="S60" i="1" s="1"/>
  <c r="AE60" i="1"/>
  <c r="C60" i="1"/>
  <c r="D50" i="1"/>
  <c r="D57" i="1" s="1"/>
  <c r="K41" i="1"/>
  <c r="L41" i="1"/>
  <c r="K60" i="1"/>
  <c r="M49" i="1"/>
  <c r="M48" i="1"/>
  <c r="M47" i="1"/>
  <c r="M46" i="1"/>
  <c r="M45" i="1"/>
  <c r="M44" i="1"/>
  <c r="L44" i="1" s="1"/>
  <c r="Y35" i="1"/>
  <c r="Y49" i="1"/>
  <c r="X49" i="1" s="1"/>
  <c r="Y48" i="1"/>
  <c r="X48" i="1" s="1"/>
  <c r="Y47" i="1"/>
  <c r="X47" i="1" s="1"/>
  <c r="Y46" i="1"/>
  <c r="X46" i="1" s="1"/>
  <c r="Y45" i="1"/>
  <c r="X45" i="1" s="1"/>
  <c r="Y44" i="1"/>
  <c r="U38" i="1"/>
  <c r="U45" i="1"/>
  <c r="U44" i="1"/>
  <c r="U47" i="1"/>
  <c r="U48" i="1"/>
  <c r="U46" i="1"/>
  <c r="U49" i="1"/>
  <c r="Q47" i="1"/>
  <c r="P47" i="1" s="1"/>
  <c r="Q46" i="1"/>
  <c r="P46" i="1" s="1"/>
  <c r="Q45" i="1"/>
  <c r="P45" i="1" s="1"/>
  <c r="Q44" i="1"/>
  <c r="Q48" i="1"/>
  <c r="P48" i="1" s="1"/>
  <c r="Q49" i="1"/>
  <c r="P49" i="1" s="1"/>
  <c r="N40" i="1"/>
  <c r="M39" i="1"/>
  <c r="O37" i="1"/>
  <c r="O60" i="1"/>
  <c r="Q35" i="1"/>
  <c r="R35" i="1"/>
  <c r="R60" i="1"/>
  <c r="U40" i="1"/>
  <c r="V36" i="1"/>
  <c r="V38" i="1"/>
  <c r="W38" i="1"/>
  <c r="W60" i="1"/>
  <c r="O33" i="1"/>
  <c r="N38" i="1"/>
  <c r="AC38" i="1"/>
  <c r="AC49" i="1"/>
  <c r="AD49" i="1" s="1"/>
  <c r="AC48" i="1"/>
  <c r="AC47" i="1"/>
  <c r="AD47" i="1" s="1"/>
  <c r="AC46" i="1"/>
  <c r="AC45" i="1"/>
  <c r="AC44" i="1"/>
  <c r="W36" i="1"/>
  <c r="N35" i="1"/>
  <c r="Z35" i="1"/>
  <c r="AD35" i="1"/>
  <c r="AD39" i="1"/>
  <c r="AD37" i="1"/>
  <c r="X35" i="1"/>
  <c r="P40" i="1"/>
  <c r="P36" i="1"/>
  <c r="P38" i="1"/>
  <c r="X39" i="1"/>
  <c r="P35" i="1"/>
  <c r="P39" i="1"/>
  <c r="X37" i="1"/>
  <c r="X40" i="1"/>
  <c r="X36" i="1"/>
  <c r="AE15" i="1"/>
  <c r="Y40" i="1"/>
  <c r="Q33" i="1"/>
  <c r="Y36" i="1"/>
  <c r="R33" i="1"/>
  <c r="Z40" i="1"/>
  <c r="Z38" i="1"/>
  <c r="Y38" i="1"/>
  <c r="V35" i="1"/>
  <c r="N33" i="1"/>
  <c r="V40" i="1"/>
  <c r="V39" i="1"/>
  <c r="V37" i="1"/>
  <c r="R40" i="1"/>
  <c r="N39" i="1"/>
  <c r="R38" i="1"/>
  <c r="N37" i="1"/>
  <c r="Q36" i="1"/>
  <c r="R36" i="1"/>
  <c r="Q40" i="1"/>
  <c r="Q38" i="1"/>
  <c r="AD36" i="1"/>
  <c r="AD40" i="1"/>
  <c r="Z36" i="1"/>
  <c r="AE72" i="1"/>
  <c r="AA74" i="1"/>
  <c r="AC39" i="1"/>
  <c r="U37" i="1"/>
  <c r="M36" i="1"/>
  <c r="M35" i="1"/>
  <c r="S74" i="1"/>
  <c r="AC35" i="1"/>
  <c r="W87" i="1"/>
  <c r="O87" i="1"/>
  <c r="U39" i="1"/>
  <c r="M38" i="1"/>
  <c r="M37" i="1"/>
  <c r="U36" i="1"/>
  <c r="W76" i="1"/>
  <c r="AC40" i="1"/>
  <c r="O76" i="1"/>
  <c r="W72" i="1"/>
  <c r="AC33" i="1"/>
  <c r="AC37" i="1"/>
  <c r="AC36" i="1"/>
  <c r="U35" i="1"/>
  <c r="AB70" i="1"/>
  <c r="O72" i="1"/>
  <c r="U33" i="1"/>
  <c r="M40" i="1"/>
  <c r="T70" i="1"/>
  <c r="AG46" i="1"/>
  <c r="W39" i="1"/>
  <c r="AE35" i="1"/>
  <c r="O35" i="1"/>
  <c r="AE77" i="1"/>
  <c r="Z74" i="1"/>
  <c r="R74" i="1"/>
  <c r="AG45" i="1"/>
  <c r="AE33" i="1"/>
  <c r="O40" i="1"/>
  <c r="AE36" i="1"/>
  <c r="Z70" i="1"/>
  <c r="R70" i="1"/>
  <c r="AE76" i="1"/>
  <c r="AA77" i="1"/>
  <c r="S77" i="1"/>
  <c r="W75" i="1"/>
  <c r="O75" i="1"/>
  <c r="AA73" i="1"/>
  <c r="S73" i="1"/>
  <c r="AE87" i="1"/>
  <c r="AA87" i="1"/>
  <c r="S87" i="1"/>
  <c r="W37" i="1"/>
  <c r="Y70" i="1"/>
  <c r="Q70" i="1"/>
  <c r="AE75" i="1"/>
  <c r="Z77" i="1"/>
  <c r="R77" i="1"/>
  <c r="Z73" i="1"/>
  <c r="R73" i="1"/>
  <c r="Z87" i="1"/>
  <c r="R87" i="1"/>
  <c r="AG44" i="1"/>
  <c r="W33" i="1"/>
  <c r="W40" i="1"/>
  <c r="O38" i="1"/>
  <c r="X70" i="1"/>
  <c r="P70" i="1"/>
  <c r="AE74" i="1"/>
  <c r="AA76" i="1"/>
  <c r="S76" i="1"/>
  <c r="W74" i="1"/>
  <c r="O74" i="1"/>
  <c r="AA72" i="1"/>
  <c r="S72" i="1"/>
  <c r="AE39" i="1"/>
  <c r="O39" i="1"/>
  <c r="W35" i="1"/>
  <c r="W70" i="1"/>
  <c r="O70" i="1"/>
  <c r="AE73" i="1"/>
  <c r="Z76" i="1"/>
  <c r="R76" i="1"/>
  <c r="Z72" i="1"/>
  <c r="R72" i="1"/>
  <c r="AG49" i="1"/>
  <c r="AF49" i="1" s="1"/>
  <c r="AE40" i="1"/>
  <c r="O36" i="1"/>
  <c r="AD70" i="1"/>
  <c r="V70" i="1"/>
  <c r="N70" i="1"/>
  <c r="W77" i="1"/>
  <c r="O77" i="1"/>
  <c r="W73" i="1"/>
  <c r="O73" i="1"/>
  <c r="AF32" i="1"/>
  <c r="AF36" i="1" s="1"/>
  <c r="AG48" i="1"/>
  <c r="AE37" i="1"/>
  <c r="AG47" i="1"/>
  <c r="S40" i="1"/>
  <c r="S39" i="1"/>
  <c r="S38" i="1"/>
  <c r="S37" i="1"/>
  <c r="S36" i="1"/>
  <c r="AA40" i="1"/>
  <c r="AA38" i="1"/>
  <c r="AA36" i="1"/>
  <c r="AA39" i="1"/>
  <c r="AA37" i="1"/>
  <c r="AG35" i="1"/>
  <c r="AB40" i="1"/>
  <c r="T40" i="1"/>
  <c r="AG40" i="1"/>
  <c r="AG39" i="1"/>
  <c r="AB38" i="1"/>
  <c r="T38" i="1"/>
  <c r="AG38" i="1"/>
  <c r="AG37" i="1"/>
  <c r="AB36" i="1"/>
  <c r="T36" i="1"/>
  <c r="AG36" i="1"/>
  <c r="AB39" i="1"/>
  <c r="T39" i="1"/>
  <c r="AB37" i="1"/>
  <c r="T37" i="1"/>
  <c r="Z33" i="1"/>
  <c r="Z39" i="1"/>
  <c r="R39" i="1"/>
  <c r="Z37" i="1"/>
  <c r="R37" i="1"/>
  <c r="Y33" i="1"/>
  <c r="Y39" i="1"/>
  <c r="Q39" i="1"/>
  <c r="Y37" i="1"/>
  <c r="Q37" i="1"/>
  <c r="M33" i="1"/>
  <c r="K78" i="1" l="1"/>
  <c r="D58" i="1"/>
  <c r="F58" i="1"/>
  <c r="F57" i="1"/>
  <c r="F56" i="1"/>
  <c r="N45" i="1"/>
  <c r="L45" i="1"/>
  <c r="N46" i="1"/>
  <c r="L46" i="1"/>
  <c r="N47" i="1"/>
  <c r="L47" i="1"/>
  <c r="N48" i="1"/>
  <c r="L48" i="1"/>
  <c r="N49" i="1"/>
  <c r="L49" i="1"/>
  <c r="F51" i="1"/>
  <c r="F59" i="1"/>
  <c r="F55" i="1"/>
  <c r="D51" i="1"/>
  <c r="D59" i="1"/>
  <c r="D55" i="1"/>
  <c r="H51" i="1"/>
  <c r="H57" i="1"/>
  <c r="H55" i="1"/>
  <c r="H56" i="1"/>
  <c r="H58" i="1"/>
  <c r="H59" i="1"/>
  <c r="D54" i="1"/>
  <c r="D56" i="1"/>
  <c r="V47" i="1"/>
  <c r="T47" i="1"/>
  <c r="Y50" i="1"/>
  <c r="Y51" i="1" s="1"/>
  <c r="X44" i="1"/>
  <c r="AG50" i="1"/>
  <c r="V45" i="1"/>
  <c r="T45" i="1"/>
  <c r="N41" i="1"/>
  <c r="Q50" i="1"/>
  <c r="Q51" i="1" s="1"/>
  <c r="P44" i="1"/>
  <c r="T44" i="1"/>
  <c r="V44" i="1"/>
  <c r="U50" i="1"/>
  <c r="U51" i="1" s="1"/>
  <c r="AC50" i="1"/>
  <c r="AC51" i="1" s="1"/>
  <c r="M50" i="1"/>
  <c r="M51" i="1" s="1"/>
  <c r="N44" i="1"/>
  <c r="N50" i="1" s="1"/>
  <c r="T41" i="1"/>
  <c r="T49" i="1"/>
  <c r="V49" i="1"/>
  <c r="V46" i="1"/>
  <c r="T46" i="1"/>
  <c r="V48" i="1"/>
  <c r="T48" i="1"/>
  <c r="M41" i="1"/>
  <c r="O78" i="1"/>
  <c r="P41" i="1"/>
  <c r="O41" i="1"/>
  <c r="Q41" i="1"/>
  <c r="S78" i="1"/>
  <c r="R78" i="1"/>
  <c r="S41" i="1"/>
  <c r="R41" i="1"/>
  <c r="U41" i="1"/>
  <c r="V41" i="1"/>
  <c r="W78" i="1"/>
  <c r="W41" i="1"/>
  <c r="X41" i="1"/>
  <c r="Y41" i="1"/>
  <c r="AA46" i="1"/>
  <c r="AB46" i="1"/>
  <c r="AA47" i="1"/>
  <c r="AB47" i="1"/>
  <c r="AB41" i="1"/>
  <c r="AB48" i="1"/>
  <c r="AA48" i="1"/>
  <c r="AD48" i="1"/>
  <c r="AD46" i="1"/>
  <c r="Z51" i="1"/>
  <c r="Z41" i="1"/>
  <c r="AA49" i="1"/>
  <c r="AB49" i="1"/>
  <c r="AB44" i="1"/>
  <c r="AA44" i="1"/>
  <c r="AD44" i="1"/>
  <c r="AA45" i="1"/>
  <c r="AB45" i="1"/>
  <c r="AD45" i="1"/>
  <c r="AA78" i="1"/>
  <c r="Z78" i="1"/>
  <c r="AA41" i="1"/>
  <c r="AD41" i="1"/>
  <c r="AC41" i="1"/>
  <c r="AF45" i="1"/>
  <c r="AF46" i="1"/>
  <c r="AF38" i="1"/>
  <c r="AF48" i="1"/>
  <c r="AE78" i="1"/>
  <c r="AF40" i="1"/>
  <c r="AF39" i="1"/>
  <c r="AF35" i="1"/>
  <c r="AF47" i="1"/>
  <c r="AE41" i="1"/>
  <c r="AF37" i="1"/>
  <c r="AE51" i="1"/>
  <c r="AF44" i="1"/>
  <c r="AG41" i="1"/>
  <c r="AG60" i="1"/>
  <c r="AG51" i="1" s="1"/>
  <c r="AA8" i="1"/>
  <c r="AA13" i="1"/>
  <c r="AA20" i="1"/>
  <c r="AF2" i="1"/>
  <c r="AB2" i="1"/>
  <c r="AD2" i="1"/>
  <c r="AA2" i="1"/>
  <c r="X2" i="1"/>
  <c r="T2" i="1"/>
  <c r="V2" i="1"/>
  <c r="AA22" i="1"/>
  <c r="AB22" i="1" s="1"/>
  <c r="AA21" i="1"/>
  <c r="AB21" i="1" s="1"/>
  <c r="X22" i="1"/>
  <c r="X21" i="1"/>
  <c r="S22" i="1"/>
  <c r="T22" i="1" s="1"/>
  <c r="S21" i="1"/>
  <c r="T21" i="1" s="1"/>
  <c r="P21" i="1"/>
  <c r="P22" i="1"/>
  <c r="P2" i="1"/>
  <c r="S8" i="1"/>
  <c r="S13" i="1"/>
  <c r="S20" i="1"/>
  <c r="S2" i="1"/>
  <c r="L50" i="1" l="1"/>
  <c r="L51" i="1" s="1"/>
  <c r="F60" i="1"/>
  <c r="H60" i="1"/>
  <c r="D60" i="1"/>
  <c r="N51" i="1"/>
  <c r="N55" i="1"/>
  <c r="AF50" i="1"/>
  <c r="AF51" i="1" s="1"/>
  <c r="V50" i="1"/>
  <c r="V59" i="1" s="1"/>
  <c r="V55" i="1"/>
  <c r="N58" i="1"/>
  <c r="N54" i="1"/>
  <c r="AB50" i="1"/>
  <c r="AB58" i="1" s="1"/>
  <c r="X50" i="1"/>
  <c r="X51" i="1" s="1"/>
  <c r="N57" i="1"/>
  <c r="T50" i="1"/>
  <c r="T57" i="1" s="1"/>
  <c r="N59" i="1"/>
  <c r="N56" i="1"/>
  <c r="P50" i="1"/>
  <c r="P51" i="1" s="1"/>
  <c r="AD50" i="1"/>
  <c r="AD59" i="1" s="1"/>
  <c r="AA50" i="1"/>
  <c r="AA56" i="1" s="1"/>
  <c r="AA18" i="1"/>
  <c r="S18" i="1"/>
  <c r="AA17" i="1"/>
  <c r="AA14" i="1"/>
  <c r="S14" i="1"/>
  <c r="S17" i="1"/>
  <c r="AA16" i="1"/>
  <c r="AA3" i="1"/>
  <c r="S16" i="1"/>
  <c r="S3" i="1"/>
  <c r="AA70" i="1"/>
  <c r="AA15" i="1"/>
  <c r="S70" i="1"/>
  <c r="S15" i="1"/>
  <c r="AF41" i="1"/>
  <c r="S51" i="1"/>
  <c r="S33" i="1"/>
  <c r="AA33" i="1"/>
  <c r="X33" i="1"/>
  <c r="AD33" i="1"/>
  <c r="AB33" i="1"/>
  <c r="AF33" i="1"/>
  <c r="P33" i="1"/>
  <c r="V33" i="1"/>
  <c r="T33" i="1"/>
  <c r="L55" i="1" l="1"/>
  <c r="L56" i="1"/>
  <c r="L58" i="1"/>
  <c r="L59" i="1"/>
  <c r="L57" i="1"/>
  <c r="L54" i="1"/>
  <c r="V57" i="1"/>
  <c r="V58" i="1"/>
  <c r="T59" i="1"/>
  <c r="T58" i="1"/>
  <c r="AB59" i="1"/>
  <c r="T55" i="1"/>
  <c r="X54" i="1"/>
  <c r="AB57" i="1"/>
  <c r="T51" i="1"/>
  <c r="V56" i="1"/>
  <c r="N60" i="1"/>
  <c r="V51" i="1"/>
  <c r="P55" i="1"/>
  <c r="P56" i="1"/>
  <c r="P59" i="1"/>
  <c r="P58" i="1"/>
  <c r="P57" i="1"/>
  <c r="P54" i="1"/>
  <c r="AB54" i="1"/>
  <c r="AD51" i="1"/>
  <c r="AB55" i="1"/>
  <c r="T56" i="1"/>
  <c r="AB56" i="1"/>
  <c r="V54" i="1"/>
  <c r="X59" i="1"/>
  <c r="X55" i="1"/>
  <c r="X56" i="1"/>
  <c r="X57" i="1"/>
  <c r="X58" i="1"/>
  <c r="AB51" i="1"/>
  <c r="T54" i="1"/>
  <c r="AD54" i="1"/>
  <c r="AA54" i="1"/>
  <c r="AA55" i="1"/>
  <c r="AA51" i="1"/>
  <c r="AA59" i="1"/>
  <c r="AD56" i="1"/>
  <c r="AA57" i="1"/>
  <c r="AA58" i="1"/>
  <c r="AD55" i="1"/>
  <c r="AD57" i="1"/>
  <c r="AD58" i="1"/>
  <c r="AB60" i="1"/>
  <c r="AF59" i="1"/>
  <c r="AF58" i="1"/>
  <c r="AF55" i="1"/>
  <c r="AF56" i="1"/>
  <c r="AF57" i="1"/>
  <c r="AF54" i="1"/>
  <c r="L60" i="1" l="1"/>
  <c r="P60" i="1"/>
  <c r="X60" i="1"/>
  <c r="V60" i="1"/>
  <c r="T60" i="1"/>
  <c r="AA60" i="1"/>
  <c r="AD60" i="1"/>
  <c r="AF60" i="1"/>
</calcChain>
</file>

<file path=xl/sharedStrings.xml><?xml version="1.0" encoding="utf-8"?>
<sst xmlns="http://schemas.openxmlformats.org/spreadsheetml/2006/main" count="115" uniqueCount="68">
  <si>
    <t>1H20</t>
    <phoneticPr fontId="1" type="noConversion"/>
  </si>
  <si>
    <t>1H21</t>
    <phoneticPr fontId="1" type="noConversion"/>
  </si>
  <si>
    <t>1Q21</t>
    <phoneticPr fontId="1" type="noConversion"/>
  </si>
  <si>
    <t>Revenue</t>
    <phoneticPr fontId="1" type="noConversion"/>
  </si>
  <si>
    <t>Profit from recurring operations</t>
    <phoneticPr fontId="1" type="noConversion"/>
  </si>
  <si>
    <t>Group share of net profit</t>
    <phoneticPr fontId="1" type="noConversion"/>
  </si>
  <si>
    <t>Operating free cash flow</t>
    <phoneticPr fontId="1" type="noConversion"/>
  </si>
  <si>
    <t>Net Financial Debt</t>
    <phoneticPr fontId="1" type="noConversion"/>
  </si>
  <si>
    <t>Total equity</t>
    <phoneticPr fontId="1" type="noConversion"/>
  </si>
  <si>
    <t>2H20</t>
    <phoneticPr fontId="1" type="noConversion"/>
  </si>
  <si>
    <t>2Q21</t>
    <phoneticPr fontId="1" type="noConversion"/>
  </si>
  <si>
    <t>1Q19</t>
    <phoneticPr fontId="1" type="noConversion"/>
  </si>
  <si>
    <t>2Q19</t>
    <phoneticPr fontId="1" type="noConversion"/>
  </si>
  <si>
    <t>2Q20</t>
    <phoneticPr fontId="1" type="noConversion"/>
  </si>
  <si>
    <t>1Q20</t>
    <phoneticPr fontId="1" type="noConversion"/>
  </si>
  <si>
    <t>4Q19</t>
    <phoneticPr fontId="1" type="noConversion"/>
  </si>
  <si>
    <t>3Q19</t>
    <phoneticPr fontId="1" type="noConversion"/>
  </si>
  <si>
    <t>1H19</t>
    <phoneticPr fontId="1" type="noConversion"/>
  </si>
  <si>
    <t>2H19</t>
    <phoneticPr fontId="1" type="noConversion"/>
  </si>
  <si>
    <t>4Q20</t>
    <phoneticPr fontId="1" type="noConversion"/>
  </si>
  <si>
    <t>3Q20</t>
    <phoneticPr fontId="1" type="noConversion"/>
  </si>
  <si>
    <t>9M20</t>
    <phoneticPr fontId="1" type="noConversion"/>
  </si>
  <si>
    <t>9M19</t>
    <phoneticPr fontId="1" type="noConversion"/>
  </si>
  <si>
    <t>3Q21</t>
    <phoneticPr fontId="1" type="noConversion"/>
  </si>
  <si>
    <t>9M21</t>
    <phoneticPr fontId="1" type="noConversion"/>
  </si>
  <si>
    <t>Fashion &amp; Leather Goods</t>
    <phoneticPr fontId="1" type="noConversion"/>
  </si>
  <si>
    <t>Wines &amp; Spirits</t>
    <phoneticPr fontId="1" type="noConversion"/>
  </si>
  <si>
    <t>Watches &amp; Jewelry</t>
    <phoneticPr fontId="1" type="noConversion"/>
  </si>
  <si>
    <t>Selective Retiling</t>
  </si>
  <si>
    <t xml:space="preserve">Others &amp; Eliminations </t>
  </si>
  <si>
    <t>Total</t>
    <phoneticPr fontId="1" type="noConversion"/>
  </si>
  <si>
    <t>Asia Ex Japan</t>
    <phoneticPr fontId="1" type="noConversion"/>
  </si>
  <si>
    <t>Japan</t>
    <phoneticPr fontId="1" type="noConversion"/>
  </si>
  <si>
    <t>Europe Ex France</t>
    <phoneticPr fontId="1" type="noConversion"/>
  </si>
  <si>
    <t>US</t>
    <phoneticPr fontId="1" type="noConversion"/>
  </si>
  <si>
    <t>Others</t>
    <phoneticPr fontId="1" type="noConversion"/>
  </si>
  <si>
    <t>Perfumes &amp; Cosmetics</t>
    <phoneticPr fontId="1" type="noConversion"/>
  </si>
  <si>
    <t>France</t>
  </si>
  <si>
    <t>Income by products</t>
    <phoneticPr fontId="1" type="noConversion"/>
  </si>
  <si>
    <t>Income by products (%)</t>
    <phoneticPr fontId="1" type="noConversion"/>
  </si>
  <si>
    <t>Income by region</t>
    <phoneticPr fontId="1" type="noConversion"/>
  </si>
  <si>
    <t>Income by region (%)</t>
    <phoneticPr fontId="1" type="noConversion"/>
  </si>
  <si>
    <t>OP PROFIT by products</t>
    <phoneticPr fontId="1" type="noConversion"/>
  </si>
  <si>
    <t>Group</t>
    <phoneticPr fontId="1" type="noConversion"/>
  </si>
  <si>
    <t>NA</t>
    <phoneticPr fontId="1" type="noConversion"/>
  </si>
  <si>
    <t xml:space="preserve">Gross profit </t>
    <phoneticPr fontId="1" type="noConversion"/>
  </si>
  <si>
    <t>Gross margin</t>
    <phoneticPr fontId="1" type="noConversion"/>
  </si>
  <si>
    <t>Marketing &amp; Selling</t>
    <phoneticPr fontId="1" type="noConversion"/>
  </si>
  <si>
    <t>SG&amp;A</t>
    <phoneticPr fontId="1" type="noConversion"/>
  </si>
  <si>
    <t>Investment</t>
    <phoneticPr fontId="1" type="noConversion"/>
  </si>
  <si>
    <t>Finance expense</t>
    <phoneticPr fontId="1" type="noConversion"/>
  </si>
  <si>
    <t>Tax</t>
    <phoneticPr fontId="1" type="noConversion"/>
  </si>
  <si>
    <t>Minorities</t>
    <phoneticPr fontId="1" type="noConversion"/>
  </si>
  <si>
    <t>Cost of good sold</t>
    <phoneticPr fontId="1" type="noConversion"/>
  </si>
  <si>
    <t>Op Profit margin</t>
    <phoneticPr fontId="1" type="noConversion"/>
  </si>
  <si>
    <t>Net margin</t>
    <phoneticPr fontId="1" type="noConversion"/>
  </si>
  <si>
    <t>Dividend Per share</t>
    <phoneticPr fontId="1" type="noConversion"/>
  </si>
  <si>
    <t>OP PROFIT by products (%)</t>
    <phoneticPr fontId="1" type="noConversion"/>
  </si>
  <si>
    <t>OP Margin (%)</t>
    <phoneticPr fontId="1" type="noConversion"/>
  </si>
  <si>
    <t>4Q21</t>
    <phoneticPr fontId="1" type="noConversion"/>
  </si>
  <si>
    <t>2H21</t>
    <phoneticPr fontId="1" type="noConversion"/>
  </si>
  <si>
    <t>2H22</t>
    <phoneticPr fontId="1" type="noConversion"/>
  </si>
  <si>
    <t>4Q22</t>
    <phoneticPr fontId="1" type="noConversion"/>
  </si>
  <si>
    <t>9M22</t>
    <phoneticPr fontId="1" type="noConversion"/>
  </si>
  <si>
    <t>3Q22</t>
    <phoneticPr fontId="1" type="noConversion"/>
  </si>
  <si>
    <t>1H22</t>
    <phoneticPr fontId="1" type="noConversion"/>
  </si>
  <si>
    <t>2Q22</t>
    <phoneticPr fontId="1" type="noConversion"/>
  </si>
  <si>
    <t>1Q22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</si>
</sst>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3" fillId="0" borderId="0" xfId="0" applyFont="1">
      <alignment vertical="center"/>
    </xf>
    <xf numFmtId="9" fontId="0" fillId="0" borderId="0" xfId="1" applyFont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 applyAlignment="1">
      <alignment horizontal="right" vertical="center"/>
    </xf>
    <xf numFmtId="38" fontId="0" fillId="0" borderId="1" xfId="0" applyNumberFormat="1" applyBorder="1">
      <alignment vertical="center"/>
    </xf>
    <xf numFmtId="9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40" fontId="0" fillId="0" borderId="0" xfId="0" applyNumberFormat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141F-A037-45BF-AA65-D12419F338F1}">
  <dimension ref="A1:AI8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defaultRowHeight="16.5" x14ac:dyDescent="0.25"/>
  <cols>
    <col min="1" max="1" width="30.625" bestFit="1" customWidth="1"/>
    <col min="2" max="2" width="7.625" customWidth="1"/>
    <col min="3" max="3" width="7.625" hidden="1" customWidth="1"/>
    <col min="4" max="4" width="7.625" customWidth="1"/>
    <col min="5" max="5" width="7.625" hidden="1" customWidth="1"/>
    <col min="6" max="6" width="7.625" customWidth="1"/>
    <col min="7" max="7" width="7.625" hidden="1" customWidth="1"/>
    <col min="8" max="10" width="7.625" customWidth="1"/>
    <col min="11" max="17" width="7.625" hidden="1" customWidth="1"/>
    <col min="18" max="18" width="7.625" customWidth="1"/>
    <col min="19" max="25" width="7.625" hidden="1" customWidth="1"/>
    <col min="26" max="26" width="7.625" customWidth="1"/>
    <col min="27" max="33" width="7.625" hidden="1" customWidth="1"/>
  </cols>
  <sheetData>
    <row r="1" spans="1:35" x14ac:dyDescent="0.25">
      <c r="B1">
        <v>2022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>
        <v>2021</v>
      </c>
      <c r="K1" t="s">
        <v>60</v>
      </c>
      <c r="L1" t="s">
        <v>59</v>
      </c>
      <c r="M1" t="s">
        <v>24</v>
      </c>
      <c r="N1" t="s">
        <v>23</v>
      </c>
      <c r="O1" t="s">
        <v>1</v>
      </c>
      <c r="P1" t="s">
        <v>10</v>
      </c>
      <c r="Q1" t="s">
        <v>2</v>
      </c>
      <c r="R1">
        <v>2020</v>
      </c>
      <c r="S1" t="s">
        <v>9</v>
      </c>
      <c r="T1" t="s">
        <v>19</v>
      </c>
      <c r="U1" t="s">
        <v>21</v>
      </c>
      <c r="V1" t="s">
        <v>20</v>
      </c>
      <c r="W1" t="s">
        <v>0</v>
      </c>
      <c r="X1" t="s">
        <v>13</v>
      </c>
      <c r="Y1" t="s">
        <v>14</v>
      </c>
      <c r="Z1">
        <v>2019</v>
      </c>
      <c r="AA1" t="s">
        <v>18</v>
      </c>
      <c r="AB1" t="s">
        <v>15</v>
      </c>
      <c r="AC1" t="s">
        <v>22</v>
      </c>
      <c r="AD1" t="s">
        <v>16</v>
      </c>
      <c r="AE1" t="s">
        <v>17</v>
      </c>
      <c r="AF1" t="s">
        <v>12</v>
      </c>
      <c r="AG1" t="s">
        <v>11</v>
      </c>
    </row>
    <row r="2" spans="1:35" x14ac:dyDescent="0.25">
      <c r="A2" t="s">
        <v>3</v>
      </c>
      <c r="B2" s="2">
        <v>79184</v>
      </c>
      <c r="C2" s="2">
        <f>B2-G2</f>
        <v>42455</v>
      </c>
      <c r="D2" s="2">
        <f>B2-E2</f>
        <v>22699</v>
      </c>
      <c r="E2" s="2">
        <f>F2+G2</f>
        <v>56485</v>
      </c>
      <c r="F2" s="2">
        <v>19756</v>
      </c>
      <c r="G2" s="2">
        <v>36729</v>
      </c>
      <c r="H2" s="2">
        <f>G2-I2</f>
        <v>18726</v>
      </c>
      <c r="I2" s="2">
        <v>18003</v>
      </c>
      <c r="J2" s="2">
        <v>64215</v>
      </c>
      <c r="K2" s="2">
        <f>J2-O2</f>
        <v>35550</v>
      </c>
      <c r="L2" s="2">
        <f>J2-M2</f>
        <v>20038</v>
      </c>
      <c r="M2" s="2">
        <f>N2+O2</f>
        <v>44177</v>
      </c>
      <c r="N2" s="2">
        <v>15512</v>
      </c>
      <c r="O2" s="2">
        <v>28665</v>
      </c>
      <c r="P2" s="2">
        <f>O2-Q2</f>
        <v>14706</v>
      </c>
      <c r="Q2" s="2">
        <v>13959</v>
      </c>
      <c r="R2" s="2">
        <v>44651</v>
      </c>
      <c r="S2" s="2">
        <f>R2-W2</f>
        <v>26258</v>
      </c>
      <c r="T2" s="2">
        <f>R2-U2</f>
        <v>14303</v>
      </c>
      <c r="U2" s="2">
        <v>30348</v>
      </c>
      <c r="V2" s="2">
        <f>U2-W2</f>
        <v>11955</v>
      </c>
      <c r="W2" s="2">
        <v>18393</v>
      </c>
      <c r="X2" s="2">
        <f>W2-Y2</f>
        <v>7797</v>
      </c>
      <c r="Y2" s="2">
        <v>10596</v>
      </c>
      <c r="Z2" s="2">
        <v>53670</v>
      </c>
      <c r="AA2" s="2">
        <f>Z2-AE2</f>
        <v>28588</v>
      </c>
      <c r="AB2" s="2">
        <f>Z2-AC2</f>
        <v>15272</v>
      </c>
      <c r="AC2" s="2">
        <v>38398</v>
      </c>
      <c r="AD2" s="2">
        <f>AC2-AE2</f>
        <v>13316</v>
      </c>
      <c r="AE2" s="2">
        <v>25082</v>
      </c>
      <c r="AF2" s="2">
        <f>AE2-AG2</f>
        <v>12544</v>
      </c>
      <c r="AG2" s="2">
        <v>12538</v>
      </c>
      <c r="AH2" s="6"/>
      <c r="AI2" s="6"/>
    </row>
    <row r="3" spans="1:35" x14ac:dyDescent="0.25">
      <c r="A3" s="7" t="s">
        <v>53</v>
      </c>
      <c r="B3" s="8">
        <f>B4-B2</f>
        <v>-24988</v>
      </c>
      <c r="C3" s="8">
        <f>C4-C2</f>
        <v>-13570</v>
      </c>
      <c r="D3" s="8"/>
      <c r="E3" s="8"/>
      <c r="F3" s="8"/>
      <c r="G3" s="8">
        <v>-11418</v>
      </c>
      <c r="H3" s="8"/>
      <c r="I3" s="8"/>
      <c r="J3" s="8">
        <f>J4-J2</f>
        <v>-20355</v>
      </c>
      <c r="K3" s="8">
        <f>K4-K2</f>
        <v>-11246</v>
      </c>
      <c r="L3" s="8"/>
      <c r="M3" s="8"/>
      <c r="N3" s="8"/>
      <c r="O3" s="8">
        <f t="shared" ref="O3:AA3" si="0">O4-O2</f>
        <v>-9109</v>
      </c>
      <c r="P3" s="8"/>
      <c r="Q3" s="8"/>
      <c r="R3" s="8">
        <f t="shared" si="0"/>
        <v>-15871</v>
      </c>
      <c r="S3" s="8">
        <f t="shared" si="0"/>
        <v>-8869</v>
      </c>
      <c r="T3" s="8"/>
      <c r="U3" s="8"/>
      <c r="V3" s="8"/>
      <c r="W3" s="8">
        <f t="shared" si="0"/>
        <v>-7002</v>
      </c>
      <c r="X3" s="8"/>
      <c r="Y3" s="8"/>
      <c r="Z3" s="8">
        <f t="shared" si="0"/>
        <v>-18123</v>
      </c>
      <c r="AA3" s="8">
        <f t="shared" si="0"/>
        <v>-9676</v>
      </c>
      <c r="AB3" s="8"/>
      <c r="AC3" s="8"/>
      <c r="AD3" s="8"/>
      <c r="AE3" s="8">
        <f>AE4-AE2</f>
        <v>-8447</v>
      </c>
      <c r="AF3" s="2"/>
      <c r="AG3" s="2"/>
      <c r="AH3" s="6"/>
    </row>
    <row r="4" spans="1:35" x14ac:dyDescent="0.25">
      <c r="A4" t="s">
        <v>45</v>
      </c>
      <c r="B4" s="2">
        <v>54196</v>
      </c>
      <c r="C4" s="2">
        <f>B4-G4</f>
        <v>28885</v>
      </c>
      <c r="D4" s="2"/>
      <c r="E4" s="2"/>
      <c r="F4" s="2"/>
      <c r="G4" s="2">
        <v>25311</v>
      </c>
      <c r="H4" s="2"/>
      <c r="I4" s="2"/>
      <c r="J4" s="2">
        <v>43860</v>
      </c>
      <c r="K4" s="2">
        <f>J4-O4</f>
        <v>24304</v>
      </c>
      <c r="L4" s="2"/>
      <c r="M4" s="2"/>
      <c r="N4" s="2"/>
      <c r="O4" s="2">
        <v>19556</v>
      </c>
      <c r="P4" s="2"/>
      <c r="Q4" s="2"/>
      <c r="R4" s="2">
        <v>28780</v>
      </c>
      <c r="S4" s="2">
        <f>R4-W4</f>
        <v>17389</v>
      </c>
      <c r="T4" s="2"/>
      <c r="U4" s="2"/>
      <c r="V4" s="2"/>
      <c r="W4" s="2">
        <v>11391</v>
      </c>
      <c r="X4" s="2"/>
      <c r="Y4" s="2"/>
      <c r="Z4" s="2">
        <v>35547</v>
      </c>
      <c r="AA4" s="2">
        <f>Z4-AE4</f>
        <v>18912</v>
      </c>
      <c r="AB4" s="2"/>
      <c r="AC4" s="2"/>
      <c r="AD4" s="2"/>
      <c r="AE4" s="2">
        <v>16635</v>
      </c>
      <c r="AF4" s="2"/>
      <c r="AG4" s="2"/>
      <c r="AH4" s="6"/>
      <c r="AI4" s="6"/>
    </row>
    <row r="5" spans="1:35" x14ac:dyDescent="0.25">
      <c r="A5" t="s">
        <v>47</v>
      </c>
      <c r="B5" s="2">
        <v>-28151</v>
      </c>
      <c r="C5" s="2">
        <f>B5-G5</f>
        <v>-15450</v>
      </c>
      <c r="D5" s="2"/>
      <c r="E5" s="2"/>
      <c r="F5" s="2"/>
      <c r="G5" s="2">
        <v>-12701</v>
      </c>
      <c r="H5" s="2"/>
      <c r="I5" s="2"/>
      <c r="J5" s="2">
        <v>-22308</v>
      </c>
      <c r="K5" s="2">
        <f t="shared" ref="K5:K12" si="1">J5-O5</f>
        <v>-12504</v>
      </c>
      <c r="L5" s="2"/>
      <c r="M5" s="2"/>
      <c r="N5" s="2"/>
      <c r="O5" s="2">
        <v>-9804</v>
      </c>
      <c r="P5" s="2"/>
      <c r="Q5" s="2"/>
      <c r="R5" s="2">
        <v>-16792</v>
      </c>
      <c r="S5" s="2">
        <f t="shared" ref="S5:S12" si="2">R5-W5</f>
        <v>-8792</v>
      </c>
      <c r="T5" s="2"/>
      <c r="U5" s="2"/>
      <c r="V5" s="2"/>
      <c r="W5" s="2">
        <v>-8000</v>
      </c>
      <c r="X5" s="2"/>
      <c r="Y5" s="2"/>
      <c r="Z5" s="2">
        <v>-20207</v>
      </c>
      <c r="AA5" s="2">
        <f t="shared" ref="AA5:AA12" si="3">Z5-AE5</f>
        <v>-10644</v>
      </c>
      <c r="AB5" s="2"/>
      <c r="AC5" s="2"/>
      <c r="AD5" s="2"/>
      <c r="AE5" s="2">
        <v>-9563</v>
      </c>
      <c r="AF5" s="2"/>
      <c r="AG5" s="2"/>
      <c r="AH5" s="6"/>
    </row>
    <row r="6" spans="1:35" x14ac:dyDescent="0.25">
      <c r="A6" t="s">
        <v>48</v>
      </c>
      <c r="B6" s="2">
        <v>-5027</v>
      </c>
      <c r="C6" s="2">
        <f>B6-G6</f>
        <v>-2649</v>
      </c>
      <c r="D6" s="2"/>
      <c r="E6" s="2"/>
      <c r="F6" s="2"/>
      <c r="G6" s="2">
        <v>-2378</v>
      </c>
      <c r="H6" s="2"/>
      <c r="I6" s="2"/>
      <c r="J6" s="2">
        <v>-4414</v>
      </c>
      <c r="K6" s="2">
        <f t="shared" si="1"/>
        <v>-2315</v>
      </c>
      <c r="L6" s="2"/>
      <c r="M6" s="2"/>
      <c r="N6" s="2"/>
      <c r="O6" s="2">
        <v>-2099</v>
      </c>
      <c r="P6" s="2"/>
      <c r="Q6" s="2"/>
      <c r="R6" s="2">
        <v>-3641</v>
      </c>
      <c r="S6" s="2">
        <f t="shared" si="2"/>
        <v>-1942</v>
      </c>
      <c r="T6" s="2"/>
      <c r="U6" s="2"/>
      <c r="V6" s="2"/>
      <c r="W6" s="2">
        <v>-1699</v>
      </c>
      <c r="X6" s="2"/>
      <c r="Y6" s="2"/>
      <c r="Z6" s="2">
        <v>-3864</v>
      </c>
      <c r="AA6" s="2">
        <f t="shared" si="3"/>
        <v>-2075</v>
      </c>
      <c r="AB6" s="2"/>
      <c r="AC6" s="2"/>
      <c r="AD6" s="2"/>
      <c r="AE6" s="2">
        <v>-1789</v>
      </c>
      <c r="AF6" s="2"/>
      <c r="AG6" s="2"/>
      <c r="AH6" s="6"/>
    </row>
    <row r="7" spans="1:35" x14ac:dyDescent="0.25">
      <c r="A7" s="7" t="s">
        <v>49</v>
      </c>
      <c r="B7" s="8">
        <v>37</v>
      </c>
      <c r="C7" s="8">
        <f>B7-G7</f>
        <v>34</v>
      </c>
      <c r="D7" s="8"/>
      <c r="E7" s="8"/>
      <c r="F7" s="8"/>
      <c r="G7" s="8">
        <v>3</v>
      </c>
      <c r="H7" s="8"/>
      <c r="I7" s="8"/>
      <c r="J7" s="8">
        <v>13</v>
      </c>
      <c r="K7" s="8">
        <f t="shared" si="1"/>
        <v>34</v>
      </c>
      <c r="L7" s="8"/>
      <c r="M7" s="8"/>
      <c r="N7" s="8"/>
      <c r="O7" s="8">
        <v>-21</v>
      </c>
      <c r="P7" s="8"/>
      <c r="Q7" s="8"/>
      <c r="R7" s="8">
        <v>-42</v>
      </c>
      <c r="S7" s="8">
        <f t="shared" si="2"/>
        <v>-21</v>
      </c>
      <c r="T7" s="8"/>
      <c r="U7" s="8"/>
      <c r="V7" s="8"/>
      <c r="W7" s="8">
        <v>-21</v>
      </c>
      <c r="X7" s="8"/>
      <c r="Y7" s="8"/>
      <c r="Z7" s="8">
        <v>28</v>
      </c>
      <c r="AA7" s="8">
        <f t="shared" si="3"/>
        <v>16</v>
      </c>
      <c r="AB7" s="8"/>
      <c r="AC7" s="8"/>
      <c r="AD7" s="8"/>
      <c r="AE7" s="8">
        <v>12</v>
      </c>
      <c r="AF7" s="2"/>
      <c r="AG7" s="2"/>
      <c r="AH7" s="6"/>
    </row>
    <row r="8" spans="1:35" x14ac:dyDescent="0.25">
      <c r="A8" t="s">
        <v>4</v>
      </c>
      <c r="B8" s="2">
        <v>21055</v>
      </c>
      <c r="C8" s="2">
        <f>B8-G8</f>
        <v>10820</v>
      </c>
      <c r="D8" s="2"/>
      <c r="E8" s="2"/>
      <c r="F8" s="2"/>
      <c r="G8" s="2">
        <v>10235</v>
      </c>
      <c r="H8" s="2"/>
      <c r="I8" s="2"/>
      <c r="J8" s="2">
        <v>17151</v>
      </c>
      <c r="K8" s="2">
        <f>J8-O8</f>
        <v>9519</v>
      </c>
      <c r="L8" s="2"/>
      <c r="M8" s="2"/>
      <c r="N8" s="2"/>
      <c r="O8" s="2">
        <v>7632</v>
      </c>
      <c r="P8" s="2"/>
      <c r="Q8" s="2"/>
      <c r="R8" s="2">
        <v>8305</v>
      </c>
      <c r="S8" s="2">
        <f>R8-W8</f>
        <v>6634</v>
      </c>
      <c r="T8" s="2"/>
      <c r="U8" s="2"/>
      <c r="V8" s="2"/>
      <c r="W8" s="2">
        <v>1671</v>
      </c>
      <c r="X8" s="2"/>
      <c r="Y8" s="2"/>
      <c r="Z8" s="2">
        <v>11504</v>
      </c>
      <c r="AA8" s="2">
        <f>Z8-AE8</f>
        <v>6209</v>
      </c>
      <c r="AB8" s="2"/>
      <c r="AC8" s="2"/>
      <c r="AD8" s="2"/>
      <c r="AE8" s="2">
        <v>5295</v>
      </c>
      <c r="AF8" s="2"/>
      <c r="AG8" s="2"/>
      <c r="AH8" s="6"/>
      <c r="AI8" s="6"/>
    </row>
    <row r="9" spans="1:35" x14ac:dyDescent="0.25">
      <c r="A9" t="s">
        <v>35</v>
      </c>
      <c r="B9" s="2">
        <v>-54</v>
      </c>
      <c r="C9" s="2">
        <f t="shared" ref="C9:C12" si="4">B9-G9</f>
        <v>54</v>
      </c>
      <c r="D9" s="2"/>
      <c r="E9" s="2"/>
      <c r="F9" s="2"/>
      <c r="G9" s="2">
        <v>-108</v>
      </c>
      <c r="H9" s="2"/>
      <c r="I9" s="2"/>
      <c r="J9" s="2">
        <v>4</v>
      </c>
      <c r="K9" s="2">
        <f t="shared" si="1"/>
        <v>38</v>
      </c>
      <c r="L9" s="2"/>
      <c r="M9" s="2"/>
      <c r="N9" s="2"/>
      <c r="O9" s="2">
        <v>-34</v>
      </c>
      <c r="P9" s="2"/>
      <c r="Q9" s="2"/>
      <c r="R9" s="2">
        <v>-333</v>
      </c>
      <c r="S9" s="2">
        <f t="shared" si="2"/>
        <v>-179</v>
      </c>
      <c r="T9" s="2"/>
      <c r="U9" s="2"/>
      <c r="V9" s="2"/>
      <c r="W9" s="2">
        <v>-154</v>
      </c>
      <c r="X9" s="2"/>
      <c r="Y9" s="2"/>
      <c r="Z9" s="2">
        <v>-231</v>
      </c>
      <c r="AA9" s="2">
        <f t="shared" si="3"/>
        <v>-177</v>
      </c>
      <c r="AB9" s="2"/>
      <c r="AC9" s="2"/>
      <c r="AD9" s="2"/>
      <c r="AE9" s="2">
        <v>-54</v>
      </c>
      <c r="AF9" s="2"/>
      <c r="AG9" s="2"/>
      <c r="AH9" s="6"/>
    </row>
    <row r="10" spans="1:35" x14ac:dyDescent="0.25">
      <c r="A10" t="s">
        <v>50</v>
      </c>
      <c r="B10" s="2">
        <v>-888</v>
      </c>
      <c r="C10" s="2">
        <f t="shared" si="4"/>
        <v>-90</v>
      </c>
      <c r="D10" s="2"/>
      <c r="E10" s="2"/>
      <c r="F10" s="2"/>
      <c r="G10" s="2">
        <v>-798</v>
      </c>
      <c r="H10" s="2"/>
      <c r="I10" s="2"/>
      <c r="J10" s="2">
        <v>53</v>
      </c>
      <c r="K10" s="2">
        <f t="shared" si="1"/>
        <v>65</v>
      </c>
      <c r="L10" s="2"/>
      <c r="M10" s="2"/>
      <c r="N10" s="2"/>
      <c r="O10" s="2">
        <v>-12</v>
      </c>
      <c r="P10" s="2"/>
      <c r="Q10" s="2"/>
      <c r="R10" s="2">
        <v>-608</v>
      </c>
      <c r="S10" s="2">
        <f t="shared" si="2"/>
        <v>-146</v>
      </c>
      <c r="T10" s="2"/>
      <c r="U10" s="2"/>
      <c r="V10" s="2"/>
      <c r="W10" s="2">
        <v>-462</v>
      </c>
      <c r="X10" s="2"/>
      <c r="Y10" s="2"/>
      <c r="Z10" s="2">
        <v>-559</v>
      </c>
      <c r="AA10" s="2">
        <f t="shared" si="3"/>
        <v>-354</v>
      </c>
      <c r="AB10" s="2"/>
      <c r="AC10" s="2"/>
      <c r="AD10" s="2"/>
      <c r="AE10" s="2">
        <v>-205</v>
      </c>
      <c r="AF10" s="2"/>
      <c r="AG10" s="2"/>
      <c r="AH10" s="6"/>
    </row>
    <row r="11" spans="1:35" x14ac:dyDescent="0.25">
      <c r="A11" t="s">
        <v>51</v>
      </c>
      <c r="B11" s="2">
        <v>-5362</v>
      </c>
      <c r="C11" s="2">
        <f t="shared" si="4"/>
        <v>-2977</v>
      </c>
      <c r="D11" s="2"/>
      <c r="E11" s="2"/>
      <c r="F11" s="2"/>
      <c r="G11" s="2">
        <v>-2385</v>
      </c>
      <c r="H11" s="2"/>
      <c r="I11" s="2"/>
      <c r="J11" s="2">
        <v>-4510</v>
      </c>
      <c r="K11" s="2">
        <f t="shared" si="1"/>
        <v>-2500</v>
      </c>
      <c r="L11" s="2"/>
      <c r="M11" s="2"/>
      <c r="N11" s="2"/>
      <c r="O11" s="2">
        <v>-2010</v>
      </c>
      <c r="P11" s="2"/>
      <c r="Q11" s="2"/>
      <c r="R11" s="2">
        <v>-2409</v>
      </c>
      <c r="S11" s="2">
        <f t="shared" si="2"/>
        <v>-1898</v>
      </c>
      <c r="T11" s="2"/>
      <c r="U11" s="2"/>
      <c r="V11" s="2"/>
      <c r="W11" s="2">
        <v>-511</v>
      </c>
      <c r="X11" s="2"/>
      <c r="Y11" s="2"/>
      <c r="Z11" s="2">
        <v>-2932</v>
      </c>
      <c r="AA11" s="2">
        <f t="shared" si="3"/>
        <v>-1501</v>
      </c>
      <c r="AB11" s="2"/>
      <c r="AC11" s="2"/>
      <c r="AD11" s="2"/>
      <c r="AE11" s="2">
        <v>-1431</v>
      </c>
      <c r="AF11" s="2"/>
      <c r="AG11" s="2"/>
      <c r="AH11" s="6"/>
    </row>
    <row r="12" spans="1:35" x14ac:dyDescent="0.25">
      <c r="A12" s="7" t="s">
        <v>52</v>
      </c>
      <c r="B12" s="8">
        <v>-667</v>
      </c>
      <c r="C12" s="8">
        <f t="shared" si="4"/>
        <v>-255</v>
      </c>
      <c r="D12" s="8"/>
      <c r="E12" s="8"/>
      <c r="F12" s="8"/>
      <c r="G12" s="8">
        <v>-412</v>
      </c>
      <c r="H12" s="8"/>
      <c r="I12" s="8"/>
      <c r="J12" s="8">
        <v>-662</v>
      </c>
      <c r="K12" s="8">
        <f t="shared" si="1"/>
        <v>-375</v>
      </c>
      <c r="L12" s="8"/>
      <c r="M12" s="8"/>
      <c r="N12" s="8"/>
      <c r="O12" s="8">
        <v>-287</v>
      </c>
      <c r="P12" s="8"/>
      <c r="Q12" s="8"/>
      <c r="R12" s="8">
        <v>-253</v>
      </c>
      <c r="S12" s="8">
        <f t="shared" si="2"/>
        <v>-231</v>
      </c>
      <c r="T12" s="8"/>
      <c r="U12" s="8"/>
      <c r="V12" s="8"/>
      <c r="W12" s="8">
        <v>-22</v>
      </c>
      <c r="X12" s="8"/>
      <c r="Y12" s="8"/>
      <c r="Z12" s="8">
        <v>-611</v>
      </c>
      <c r="AA12" s="8">
        <f t="shared" si="3"/>
        <v>-274</v>
      </c>
      <c r="AB12" s="8"/>
      <c r="AC12" s="8"/>
      <c r="AD12" s="8"/>
      <c r="AE12" s="8">
        <v>-337</v>
      </c>
      <c r="AF12" s="2"/>
      <c r="AG12" s="2"/>
      <c r="AH12" s="6"/>
    </row>
    <row r="13" spans="1:35" x14ac:dyDescent="0.25">
      <c r="A13" t="s">
        <v>5</v>
      </c>
      <c r="B13" s="2">
        <v>14084</v>
      </c>
      <c r="C13" s="2">
        <f>B13-G13</f>
        <v>7552</v>
      </c>
      <c r="D13" s="2"/>
      <c r="E13" s="2"/>
      <c r="F13" s="2"/>
      <c r="G13" s="2">
        <v>6532</v>
      </c>
      <c r="H13" s="2"/>
      <c r="I13" s="2"/>
      <c r="J13" s="2">
        <v>12036</v>
      </c>
      <c r="K13" s="2">
        <f>J13-O13</f>
        <v>6747</v>
      </c>
      <c r="L13" s="2"/>
      <c r="M13" s="2"/>
      <c r="N13" s="2"/>
      <c r="O13" s="2">
        <v>5289</v>
      </c>
      <c r="P13" s="2"/>
      <c r="Q13" s="2"/>
      <c r="R13" s="2">
        <v>4702</v>
      </c>
      <c r="S13" s="2">
        <f>R13-W13</f>
        <v>4180</v>
      </c>
      <c r="T13" s="2"/>
      <c r="U13" s="2"/>
      <c r="V13" s="2"/>
      <c r="W13" s="2">
        <v>522</v>
      </c>
      <c r="X13" s="2"/>
      <c r="Y13" s="2"/>
      <c r="Z13" s="2">
        <v>7171</v>
      </c>
      <c r="AA13" s="2">
        <f>Z13-AE13</f>
        <v>3903</v>
      </c>
      <c r="AB13" s="2"/>
      <c r="AC13" s="2"/>
      <c r="AD13" s="2"/>
      <c r="AE13" s="2">
        <v>3268</v>
      </c>
      <c r="AF13" s="2"/>
      <c r="AG13" s="2"/>
      <c r="AH13" s="6"/>
      <c r="AI13" s="6"/>
    </row>
    <row r="14" spans="1:35" x14ac:dyDescent="0.25">
      <c r="B14" s="2">
        <f t="shared" ref="B14:I14" si="5">B4+B5+B6+B7-B8</f>
        <v>0</v>
      </c>
      <c r="C14" s="2">
        <f t="shared" si="5"/>
        <v>0</v>
      </c>
      <c r="D14" s="2">
        <f t="shared" si="5"/>
        <v>0</v>
      </c>
      <c r="E14" s="2">
        <f t="shared" si="5"/>
        <v>0</v>
      </c>
      <c r="F14" s="2">
        <f t="shared" si="5"/>
        <v>0</v>
      </c>
      <c r="G14" s="2">
        <f t="shared" si="5"/>
        <v>0</v>
      </c>
      <c r="H14" s="2">
        <f t="shared" si="5"/>
        <v>0</v>
      </c>
      <c r="I14" s="2">
        <f t="shared" si="5"/>
        <v>0</v>
      </c>
      <c r="J14" s="2">
        <f>J4+J5+J6+J7-J8</f>
        <v>0</v>
      </c>
      <c r="K14" s="2">
        <f>K4+K5+K6+K7-K8</f>
        <v>0</v>
      </c>
      <c r="L14" s="2">
        <f>L4+L5+L6+L7-L8</f>
        <v>0</v>
      </c>
      <c r="M14" s="2">
        <f t="shared" ref="M14:AD14" si="6">M4+M5+M6+M7-M8</f>
        <v>0</v>
      </c>
      <c r="N14" s="2">
        <f t="shared" si="6"/>
        <v>0</v>
      </c>
      <c r="O14" s="2">
        <f t="shared" si="6"/>
        <v>0</v>
      </c>
      <c r="P14" s="2">
        <f t="shared" si="6"/>
        <v>0</v>
      </c>
      <c r="Q14" s="2">
        <f t="shared" si="6"/>
        <v>0</v>
      </c>
      <c r="R14" s="2">
        <f t="shared" si="6"/>
        <v>0</v>
      </c>
      <c r="S14" s="2">
        <f t="shared" si="6"/>
        <v>0</v>
      </c>
      <c r="T14" s="2">
        <f t="shared" si="6"/>
        <v>0</v>
      </c>
      <c r="U14" s="2">
        <f t="shared" si="6"/>
        <v>0</v>
      </c>
      <c r="V14" s="2">
        <f t="shared" si="6"/>
        <v>0</v>
      </c>
      <c r="W14" s="2">
        <f t="shared" si="6"/>
        <v>0</v>
      </c>
      <c r="X14" s="2">
        <f t="shared" si="6"/>
        <v>0</v>
      </c>
      <c r="Y14" s="2">
        <f t="shared" si="6"/>
        <v>0</v>
      </c>
      <c r="Z14" s="2">
        <f t="shared" si="6"/>
        <v>0</v>
      </c>
      <c r="AA14" s="2">
        <f t="shared" si="6"/>
        <v>0</v>
      </c>
      <c r="AB14" s="2">
        <f t="shared" si="6"/>
        <v>0</v>
      </c>
      <c r="AC14" s="2">
        <f t="shared" si="6"/>
        <v>0</v>
      </c>
      <c r="AD14" s="2">
        <f t="shared" si="6"/>
        <v>0</v>
      </c>
      <c r="AE14" s="2">
        <f>AE4+AE5+AE6+AE7-AE8</f>
        <v>0</v>
      </c>
      <c r="AF14" s="2"/>
      <c r="AG14" s="2"/>
      <c r="AH14" s="6"/>
    </row>
    <row r="15" spans="1:35" x14ac:dyDescent="0.25">
      <c r="B15" s="2">
        <f t="shared" ref="B15:I15" si="7">SUM(B8:B12)-B13</f>
        <v>0</v>
      </c>
      <c r="C15" s="2">
        <f t="shared" si="7"/>
        <v>0</v>
      </c>
      <c r="D15" s="2">
        <f t="shared" si="7"/>
        <v>0</v>
      </c>
      <c r="E15" s="2">
        <f t="shared" si="7"/>
        <v>0</v>
      </c>
      <c r="F15" s="2">
        <f t="shared" si="7"/>
        <v>0</v>
      </c>
      <c r="G15" s="2">
        <f t="shared" si="7"/>
        <v>0</v>
      </c>
      <c r="H15" s="2">
        <f t="shared" si="7"/>
        <v>0</v>
      </c>
      <c r="I15" s="2">
        <f t="shared" si="7"/>
        <v>0</v>
      </c>
      <c r="J15" s="2">
        <f>SUM(J8:J12)-J13</f>
        <v>0</v>
      </c>
      <c r="K15" s="2">
        <f>SUM(K8:K12)-K13</f>
        <v>0</v>
      </c>
      <c r="L15" s="2">
        <f>SUM(L8:L12)-L13</f>
        <v>0</v>
      </c>
      <c r="M15" s="2">
        <f t="shared" ref="M15:AE15" si="8">SUM(M8:M12)-M13</f>
        <v>0</v>
      </c>
      <c r="N15" s="2">
        <f t="shared" si="8"/>
        <v>0</v>
      </c>
      <c r="O15" s="2">
        <f t="shared" si="8"/>
        <v>0</v>
      </c>
      <c r="P15" s="2">
        <f t="shared" si="8"/>
        <v>0</v>
      </c>
      <c r="Q15" s="2">
        <f t="shared" si="8"/>
        <v>0</v>
      </c>
      <c r="R15" s="2">
        <f t="shared" si="8"/>
        <v>0</v>
      </c>
      <c r="S15" s="2">
        <f t="shared" si="8"/>
        <v>0</v>
      </c>
      <c r="T15" s="2">
        <f t="shared" si="8"/>
        <v>0</v>
      </c>
      <c r="U15" s="2">
        <f t="shared" si="8"/>
        <v>0</v>
      </c>
      <c r="V15" s="2">
        <f t="shared" si="8"/>
        <v>0</v>
      </c>
      <c r="W15" s="2">
        <f t="shared" si="8"/>
        <v>0</v>
      </c>
      <c r="X15" s="2">
        <f t="shared" si="8"/>
        <v>0</v>
      </c>
      <c r="Y15" s="2">
        <f t="shared" si="8"/>
        <v>0</v>
      </c>
      <c r="Z15" s="2">
        <f t="shared" si="8"/>
        <v>0</v>
      </c>
      <c r="AA15" s="2">
        <f t="shared" si="8"/>
        <v>0</v>
      </c>
      <c r="AB15" s="2">
        <f t="shared" si="8"/>
        <v>0</v>
      </c>
      <c r="AC15" s="2">
        <f t="shared" si="8"/>
        <v>0</v>
      </c>
      <c r="AD15" s="2">
        <f t="shared" si="8"/>
        <v>0</v>
      </c>
      <c r="AE15" s="2">
        <f t="shared" si="8"/>
        <v>0</v>
      </c>
      <c r="AF15" s="2"/>
      <c r="AG15" s="2"/>
      <c r="AH15" s="6"/>
    </row>
    <row r="16" spans="1:35" x14ac:dyDescent="0.25">
      <c r="A16" t="s">
        <v>46</v>
      </c>
      <c r="B16" s="13">
        <f>B4/B2</f>
        <v>0.68443119822186305</v>
      </c>
      <c r="C16" s="13">
        <f>C4/C2</f>
        <v>0.6803674478859969</v>
      </c>
      <c r="D16" s="13"/>
      <c r="E16" s="13"/>
      <c r="F16" s="13"/>
      <c r="G16" s="13">
        <f>G4/G2</f>
        <v>0.68912848158131179</v>
      </c>
      <c r="H16" s="13"/>
      <c r="I16" s="13"/>
      <c r="J16" s="13">
        <f>J4/J2</f>
        <v>0.68301798645176359</v>
      </c>
      <c r="K16" s="13">
        <f>K4/K2</f>
        <v>0.68365682137834038</v>
      </c>
      <c r="L16" s="13"/>
      <c r="M16" s="13"/>
      <c r="N16" s="13"/>
      <c r="O16" s="13">
        <f t="shared" ref="O16:AA16" si="9">O4/O2</f>
        <v>0.68222571079713934</v>
      </c>
      <c r="P16" s="13"/>
      <c r="Q16" s="13"/>
      <c r="R16" s="13">
        <f t="shared" si="9"/>
        <v>0.6445544332713713</v>
      </c>
      <c r="S16" s="13">
        <f t="shared" si="9"/>
        <v>0.66223627085078829</v>
      </c>
      <c r="T16" s="13"/>
      <c r="U16" s="13"/>
      <c r="V16" s="13"/>
      <c r="W16" s="13">
        <f t="shared" si="9"/>
        <v>0.6193116946664492</v>
      </c>
      <c r="X16" s="13"/>
      <c r="Y16" s="13"/>
      <c r="Z16" s="13">
        <f t="shared" si="9"/>
        <v>0.66232532140860811</v>
      </c>
      <c r="AA16" s="13">
        <f t="shared" si="9"/>
        <v>0.66153630894081428</v>
      </c>
      <c r="AB16" s="13"/>
      <c r="AC16" s="13"/>
      <c r="AD16" s="13"/>
      <c r="AE16" s="13">
        <f>AE4/AE2</f>
        <v>0.66322462323578657</v>
      </c>
      <c r="AF16" s="2"/>
      <c r="AG16" s="2"/>
      <c r="AH16" s="6"/>
    </row>
    <row r="17" spans="1:35" x14ac:dyDescent="0.25">
      <c r="A17" t="s">
        <v>54</v>
      </c>
      <c r="B17" s="13">
        <f>B8/B2</f>
        <v>0.26589967670236414</v>
      </c>
      <c r="C17" s="13">
        <f>C8/C2</f>
        <v>0.25485808503120949</v>
      </c>
      <c r="D17" s="13"/>
      <c r="E17" s="13"/>
      <c r="F17" s="13"/>
      <c r="G17" s="13">
        <f>G8/G2</f>
        <v>0.27866263715320316</v>
      </c>
      <c r="H17" s="13"/>
      <c r="I17" s="13"/>
      <c r="J17" s="13">
        <f>J8/J2</f>
        <v>0.26708712917542632</v>
      </c>
      <c r="K17" s="13">
        <f>K8/K2</f>
        <v>0.26776371308016877</v>
      </c>
      <c r="L17" s="13"/>
      <c r="M17" s="13"/>
      <c r="N17" s="13"/>
      <c r="O17" s="13">
        <f t="shared" ref="O17:AA17" si="10">O8/O2</f>
        <v>0.2662480376766091</v>
      </c>
      <c r="P17" s="13"/>
      <c r="Q17" s="13"/>
      <c r="R17" s="13">
        <f t="shared" si="10"/>
        <v>0.18599807395131129</v>
      </c>
      <c r="S17" s="13">
        <f t="shared" si="10"/>
        <v>0.25264681240003045</v>
      </c>
      <c r="T17" s="13"/>
      <c r="U17" s="13"/>
      <c r="V17" s="13"/>
      <c r="W17" s="13">
        <f t="shared" si="10"/>
        <v>9.0849779807535475E-2</v>
      </c>
      <c r="X17" s="13"/>
      <c r="Y17" s="13"/>
      <c r="Z17" s="13">
        <f t="shared" si="10"/>
        <v>0.21434693497298304</v>
      </c>
      <c r="AA17" s="13">
        <f t="shared" si="10"/>
        <v>0.21718903036238982</v>
      </c>
      <c r="AB17" s="13"/>
      <c r="AC17" s="13"/>
      <c r="AD17" s="13"/>
      <c r="AE17" s="13">
        <f>AE8/AE2</f>
        <v>0.21110756717965073</v>
      </c>
      <c r="AF17" s="2"/>
      <c r="AG17" s="2"/>
      <c r="AH17" s="6"/>
    </row>
    <row r="18" spans="1:35" x14ac:dyDescent="0.25">
      <c r="A18" t="s">
        <v>55</v>
      </c>
      <c r="B18" s="13">
        <f>B13/B2</f>
        <v>0.17786421499292787</v>
      </c>
      <c r="C18" s="13">
        <f>C13/C2</f>
        <v>0.17788246378518432</v>
      </c>
      <c r="D18" s="13"/>
      <c r="E18" s="13"/>
      <c r="F18" s="13"/>
      <c r="G18" s="13">
        <f>G13/G2</f>
        <v>0.17784312123934765</v>
      </c>
      <c r="H18" s="13"/>
      <c r="I18" s="13"/>
      <c r="J18" s="13">
        <f>J13/J2</f>
        <v>0.18743284279373978</v>
      </c>
      <c r="K18" s="13">
        <f>K13/K2</f>
        <v>0.18978902953586499</v>
      </c>
      <c r="L18" s="13"/>
      <c r="M18" s="13"/>
      <c r="N18" s="13"/>
      <c r="O18" s="13">
        <f t="shared" ref="O18:AA18" si="11">O13/O2</f>
        <v>0.18451072736787022</v>
      </c>
      <c r="P18" s="13"/>
      <c r="Q18" s="13"/>
      <c r="R18" s="13">
        <f t="shared" si="11"/>
        <v>0.10530559225997178</v>
      </c>
      <c r="S18" s="13">
        <f t="shared" si="11"/>
        <v>0.15918958031837915</v>
      </c>
      <c r="T18" s="13"/>
      <c r="U18" s="13"/>
      <c r="V18" s="13"/>
      <c r="W18" s="13">
        <f t="shared" si="11"/>
        <v>2.8380362094274997E-2</v>
      </c>
      <c r="X18" s="13"/>
      <c r="Y18" s="13"/>
      <c r="Z18" s="13">
        <f t="shared" si="11"/>
        <v>0.13361281907956027</v>
      </c>
      <c r="AA18" s="13">
        <f t="shared" si="11"/>
        <v>0.13652581502728417</v>
      </c>
      <c r="AB18" s="13"/>
      <c r="AC18" s="13"/>
      <c r="AD18" s="13"/>
      <c r="AE18" s="13">
        <f>AE13/AE2</f>
        <v>0.1302926401403397</v>
      </c>
      <c r="AF18" s="2"/>
      <c r="AG18" s="2"/>
      <c r="AH18" s="6"/>
    </row>
    <row r="19" spans="1:3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6"/>
    </row>
    <row r="20" spans="1:35" x14ac:dyDescent="0.25">
      <c r="A20" t="s">
        <v>6</v>
      </c>
      <c r="B20" s="2">
        <v>10113</v>
      </c>
      <c r="C20" s="2">
        <f>B20-G20</f>
        <v>6067</v>
      </c>
      <c r="D20" s="2"/>
      <c r="E20" s="2"/>
      <c r="F20" s="2"/>
      <c r="G20" s="2">
        <v>4046</v>
      </c>
      <c r="H20" s="2"/>
      <c r="I20" s="2"/>
      <c r="J20" s="2">
        <v>13531</v>
      </c>
      <c r="K20" s="2">
        <f>J20-O20</f>
        <v>8243</v>
      </c>
      <c r="L20" s="2"/>
      <c r="M20" s="2"/>
      <c r="N20" s="2"/>
      <c r="O20" s="2">
        <v>5288</v>
      </c>
      <c r="P20" s="2"/>
      <c r="Q20" s="2"/>
      <c r="R20" s="2">
        <v>6117</v>
      </c>
      <c r="S20" s="2">
        <f>R20-W20</f>
        <v>7838</v>
      </c>
      <c r="T20" s="2"/>
      <c r="U20" s="2"/>
      <c r="V20" s="2"/>
      <c r="W20" s="2">
        <v>-1721</v>
      </c>
      <c r="X20" s="2"/>
      <c r="Y20" s="2"/>
      <c r="Z20" s="2">
        <v>6167</v>
      </c>
      <c r="AA20" s="2">
        <f>Z20-AE20</f>
        <v>1978</v>
      </c>
      <c r="AB20" s="2"/>
      <c r="AC20" s="2"/>
      <c r="AD20" s="2"/>
      <c r="AE20" s="2">
        <v>4189</v>
      </c>
      <c r="AF20" s="2"/>
      <c r="AG20" s="2"/>
      <c r="AH20" s="6"/>
    </row>
    <row r="21" spans="1:35" x14ac:dyDescent="0.25">
      <c r="A21" t="s">
        <v>7</v>
      </c>
      <c r="B21" s="2">
        <v>9201</v>
      </c>
      <c r="C21" s="2">
        <f>B21</f>
        <v>9201</v>
      </c>
      <c r="D21" s="2">
        <f>C21</f>
        <v>9201</v>
      </c>
      <c r="E21" s="2"/>
      <c r="F21" s="2"/>
      <c r="G21" s="2">
        <v>11117</v>
      </c>
      <c r="H21" s="2">
        <f>G21</f>
        <v>11117</v>
      </c>
      <c r="I21" s="2"/>
      <c r="J21" s="2">
        <v>9607</v>
      </c>
      <c r="K21" s="2">
        <f>J21</f>
        <v>9607</v>
      </c>
      <c r="L21" s="2">
        <f>K21</f>
        <v>9607</v>
      </c>
      <c r="M21" s="2"/>
      <c r="N21" s="2"/>
      <c r="O21" s="2">
        <v>15265</v>
      </c>
      <c r="P21" s="2">
        <f>O21</f>
        <v>15265</v>
      </c>
      <c r="Q21" s="2"/>
      <c r="R21" s="2">
        <v>4241</v>
      </c>
      <c r="S21" s="2">
        <f>R21</f>
        <v>4241</v>
      </c>
      <c r="T21" s="2">
        <f>S21</f>
        <v>4241</v>
      </c>
      <c r="U21" s="2"/>
      <c r="V21" s="2"/>
      <c r="W21" s="2">
        <v>8230</v>
      </c>
      <c r="X21" s="2">
        <f>W21</f>
        <v>8230</v>
      </c>
      <c r="Y21" s="2"/>
      <c r="Z21" s="2">
        <v>6206</v>
      </c>
      <c r="AA21" s="2">
        <f>Z21</f>
        <v>6206</v>
      </c>
      <c r="AB21" s="2">
        <f>AA21</f>
        <v>6206</v>
      </c>
      <c r="AC21" s="2"/>
      <c r="AD21" s="2"/>
      <c r="AE21" s="2">
        <v>8684</v>
      </c>
      <c r="AF21" s="2"/>
      <c r="AG21" s="2"/>
      <c r="AH21" s="6"/>
    </row>
    <row r="22" spans="1:35" x14ac:dyDescent="0.25">
      <c r="A22" t="s">
        <v>8</v>
      </c>
      <c r="B22" s="2">
        <v>56604</v>
      </c>
      <c r="C22" s="2">
        <f>B22</f>
        <v>56604</v>
      </c>
      <c r="D22" s="2">
        <f>C22</f>
        <v>56604</v>
      </c>
      <c r="E22" s="2"/>
      <c r="F22" s="2"/>
      <c r="G22" s="2">
        <v>52713</v>
      </c>
      <c r="H22" s="2">
        <f>G22</f>
        <v>52713</v>
      </c>
      <c r="I22" s="2"/>
      <c r="J22" s="2">
        <v>48909</v>
      </c>
      <c r="K22" s="2">
        <f>J22</f>
        <v>48909</v>
      </c>
      <c r="L22" s="2">
        <f>K22</f>
        <v>48909</v>
      </c>
      <c r="M22" s="2"/>
      <c r="N22" s="2"/>
      <c r="O22" s="2">
        <v>42624</v>
      </c>
      <c r="P22" s="2">
        <f>O22</f>
        <v>42624</v>
      </c>
      <c r="Q22" s="2"/>
      <c r="R22" s="2">
        <v>38829</v>
      </c>
      <c r="S22" s="2">
        <f>R22</f>
        <v>38829</v>
      </c>
      <c r="T22" s="2">
        <f>S22</f>
        <v>38829</v>
      </c>
      <c r="U22" s="2"/>
      <c r="V22" s="2"/>
      <c r="W22" s="2">
        <v>37352</v>
      </c>
      <c r="X22" s="2">
        <f>W22</f>
        <v>37352</v>
      </c>
      <c r="Y22" s="2"/>
      <c r="Z22" s="2">
        <v>38365</v>
      </c>
      <c r="AA22" s="2">
        <f>Z22</f>
        <v>38365</v>
      </c>
      <c r="AB22" s="2">
        <f>AA22</f>
        <v>38365</v>
      </c>
      <c r="AC22" s="2"/>
      <c r="AD22" s="2"/>
      <c r="AE22" s="2">
        <v>35390</v>
      </c>
      <c r="AF22" s="2">
        <f>AE22</f>
        <v>35390</v>
      </c>
      <c r="AG22" s="2"/>
      <c r="AH22" s="6"/>
    </row>
    <row r="23" spans="1:35" x14ac:dyDescent="0.25">
      <c r="A23" t="s">
        <v>56</v>
      </c>
      <c r="B23" s="15">
        <v>12</v>
      </c>
      <c r="C23" s="15"/>
      <c r="D23" s="2"/>
      <c r="E23" s="2"/>
      <c r="F23" s="2"/>
      <c r="G23" s="2"/>
      <c r="H23" s="2"/>
      <c r="I23" s="2"/>
      <c r="J23" s="15">
        <v>10</v>
      </c>
      <c r="K23" s="15"/>
      <c r="L23" s="2"/>
      <c r="M23" s="2"/>
      <c r="N23" s="2"/>
      <c r="O23" s="2"/>
      <c r="P23" s="2"/>
      <c r="Q23" s="2"/>
      <c r="R23" s="15">
        <v>6</v>
      </c>
      <c r="S23" s="15"/>
      <c r="T23" s="2"/>
      <c r="U23" s="2"/>
      <c r="V23" s="2"/>
      <c r="W23" s="2"/>
      <c r="X23" s="2"/>
      <c r="Y23" s="2"/>
      <c r="Z23" s="15">
        <v>4.8</v>
      </c>
      <c r="AA23" s="2"/>
      <c r="AB23" s="2"/>
      <c r="AC23" s="2"/>
      <c r="AD23" s="2"/>
      <c r="AE23" s="2"/>
      <c r="AF23" s="2"/>
      <c r="AG23" s="2"/>
      <c r="AH23" s="6"/>
    </row>
    <row r="24" spans="1:3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6"/>
    </row>
    <row r="25" spans="1:35" x14ac:dyDescent="0.25">
      <c r="A25" s="5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</row>
    <row r="26" spans="1:35" x14ac:dyDescent="0.25">
      <c r="A26" t="s">
        <v>26</v>
      </c>
      <c r="B26" s="2">
        <v>7099</v>
      </c>
      <c r="C26" s="2">
        <f t="shared" ref="C26:C31" si="12">B26-G26</f>
        <v>3772</v>
      </c>
      <c r="D26" s="2">
        <f t="shared" ref="D26:D31" si="13">B26-E26</f>
        <v>1873</v>
      </c>
      <c r="E26" s="2">
        <v>5226</v>
      </c>
      <c r="F26" s="2">
        <f t="shared" ref="F26:F31" si="14">E26-G26</f>
        <v>1899</v>
      </c>
      <c r="G26" s="2">
        <v>3327</v>
      </c>
      <c r="H26" s="2">
        <f t="shared" ref="H26:H31" si="15">G26-I26</f>
        <v>1689</v>
      </c>
      <c r="I26" s="2">
        <v>1638</v>
      </c>
      <c r="J26" s="2">
        <v>5974</v>
      </c>
      <c r="K26" s="2">
        <f t="shared" ref="K26:K31" si="16">J26-O26</f>
        <v>3269</v>
      </c>
      <c r="L26" s="2">
        <f t="shared" ref="L26:L31" si="17">J26-M26</f>
        <v>1723</v>
      </c>
      <c r="M26" s="2">
        <v>4251</v>
      </c>
      <c r="N26" s="2">
        <f t="shared" ref="N26:N31" si="18">M26-O26</f>
        <v>1546</v>
      </c>
      <c r="O26" s="2">
        <v>2705</v>
      </c>
      <c r="P26" s="2">
        <f t="shared" ref="P26:P31" si="19">O26-Q26</f>
        <v>1195</v>
      </c>
      <c r="Q26" s="2">
        <v>1510</v>
      </c>
      <c r="R26" s="2">
        <v>4755</v>
      </c>
      <c r="S26" s="2">
        <f t="shared" ref="S26:S31" si="20">R26-W26</f>
        <v>2770</v>
      </c>
      <c r="T26" s="2">
        <f t="shared" ref="T26:T31" si="21">R26-U26</f>
        <v>1406</v>
      </c>
      <c r="U26" s="2">
        <v>3349</v>
      </c>
      <c r="V26" s="2">
        <f t="shared" ref="V26:V31" si="22">U26-W26</f>
        <v>1364</v>
      </c>
      <c r="W26" s="2">
        <v>1985</v>
      </c>
      <c r="X26" s="2">
        <f t="shared" ref="X26:X31" si="23">W26-Y26</f>
        <v>810</v>
      </c>
      <c r="Y26" s="2">
        <v>1175</v>
      </c>
      <c r="Z26" s="2">
        <v>5576</v>
      </c>
      <c r="AA26" s="2">
        <f t="shared" ref="AA26:AA31" si="24">Z26-AE26</f>
        <v>3090</v>
      </c>
      <c r="AB26" s="2">
        <f t="shared" ref="AB26:AB31" si="25">Z26-AC26</f>
        <v>1657</v>
      </c>
      <c r="AC26" s="2">
        <v>3919</v>
      </c>
      <c r="AD26" s="2">
        <f t="shared" ref="AD26:AD31" si="26">AC26-AE26</f>
        <v>1433</v>
      </c>
      <c r="AE26" s="2">
        <v>2486</v>
      </c>
      <c r="AF26" s="3">
        <f t="shared" ref="AF26:AF31" si="27">AE26-AG26</f>
        <v>1137</v>
      </c>
      <c r="AG26" s="2">
        <v>1349</v>
      </c>
      <c r="AH26" s="6"/>
      <c r="AI26" s="6"/>
    </row>
    <row r="27" spans="1:35" x14ac:dyDescent="0.25">
      <c r="A27" t="s">
        <v>25</v>
      </c>
      <c r="B27" s="2">
        <v>38648</v>
      </c>
      <c r="C27" s="2">
        <f t="shared" si="12"/>
        <v>20512</v>
      </c>
      <c r="D27" s="2">
        <f t="shared" si="13"/>
        <v>10825</v>
      </c>
      <c r="E27" s="2">
        <v>27823</v>
      </c>
      <c r="F27" s="2">
        <f t="shared" si="14"/>
        <v>9687</v>
      </c>
      <c r="G27" s="2">
        <v>18136</v>
      </c>
      <c r="H27" s="2">
        <f t="shared" si="15"/>
        <v>9013</v>
      </c>
      <c r="I27" s="2">
        <v>9123</v>
      </c>
      <c r="J27" s="2">
        <v>30896</v>
      </c>
      <c r="K27" s="2">
        <f t="shared" si="16"/>
        <v>17033</v>
      </c>
      <c r="L27" s="2">
        <f t="shared" si="17"/>
        <v>9581</v>
      </c>
      <c r="M27" s="2">
        <v>21315</v>
      </c>
      <c r="N27" s="2">
        <f t="shared" si="18"/>
        <v>7452</v>
      </c>
      <c r="O27" s="2">
        <v>13863</v>
      </c>
      <c r="P27" s="2">
        <f t="shared" si="19"/>
        <v>7125</v>
      </c>
      <c r="Q27" s="2">
        <v>6738</v>
      </c>
      <c r="R27" s="2">
        <v>21207</v>
      </c>
      <c r="S27" s="2">
        <f t="shared" si="20"/>
        <v>13218</v>
      </c>
      <c r="T27" s="2">
        <f t="shared" si="21"/>
        <v>7273</v>
      </c>
      <c r="U27" s="2">
        <v>13934</v>
      </c>
      <c r="V27" s="2">
        <f t="shared" si="22"/>
        <v>5945</v>
      </c>
      <c r="W27" s="2">
        <v>7989</v>
      </c>
      <c r="X27" s="2">
        <f t="shared" si="23"/>
        <v>3346</v>
      </c>
      <c r="Y27" s="2">
        <v>4643</v>
      </c>
      <c r="Z27" s="2">
        <v>22237</v>
      </c>
      <c r="AA27" s="2">
        <f t="shared" si="24"/>
        <v>11812</v>
      </c>
      <c r="AB27" s="2">
        <f t="shared" si="25"/>
        <v>6364</v>
      </c>
      <c r="AC27" s="2">
        <v>15873</v>
      </c>
      <c r="AD27" s="2">
        <f t="shared" si="26"/>
        <v>5448</v>
      </c>
      <c r="AE27" s="2">
        <v>10425</v>
      </c>
      <c r="AF27" s="3">
        <f t="shared" si="27"/>
        <v>5314</v>
      </c>
      <c r="AG27" s="2">
        <v>5111</v>
      </c>
      <c r="AH27" s="6"/>
      <c r="AI27" s="6"/>
    </row>
    <row r="28" spans="1:35" x14ac:dyDescent="0.25">
      <c r="A28" t="s">
        <v>36</v>
      </c>
      <c r="B28" s="2">
        <v>7722</v>
      </c>
      <c r="C28" s="2">
        <f t="shared" si="12"/>
        <v>4104</v>
      </c>
      <c r="D28" s="2">
        <f t="shared" si="13"/>
        <v>2145</v>
      </c>
      <c r="E28" s="2">
        <v>5577</v>
      </c>
      <c r="F28" s="2">
        <f t="shared" si="14"/>
        <v>1959</v>
      </c>
      <c r="G28" s="2">
        <v>3618</v>
      </c>
      <c r="H28" s="2">
        <f t="shared" si="15"/>
        <v>1713</v>
      </c>
      <c r="I28" s="2">
        <v>1905</v>
      </c>
      <c r="J28" s="2">
        <v>6608</v>
      </c>
      <c r="K28" s="2">
        <f t="shared" si="16"/>
        <v>3583</v>
      </c>
      <c r="L28" s="2">
        <f t="shared" si="17"/>
        <v>1940</v>
      </c>
      <c r="M28" s="2">
        <v>4668</v>
      </c>
      <c r="N28" s="2">
        <f t="shared" si="18"/>
        <v>1643</v>
      </c>
      <c r="O28" s="2">
        <v>3025</v>
      </c>
      <c r="P28" s="2">
        <f t="shared" si="19"/>
        <v>1475</v>
      </c>
      <c r="Q28" s="2">
        <v>1550</v>
      </c>
      <c r="R28" s="2">
        <v>5248</v>
      </c>
      <c r="S28" s="2">
        <f t="shared" si="20"/>
        <v>2944</v>
      </c>
      <c r="T28" s="2">
        <f t="shared" si="21"/>
        <v>1574</v>
      </c>
      <c r="U28" s="2">
        <v>3674</v>
      </c>
      <c r="V28" s="2">
        <f t="shared" si="22"/>
        <v>1370</v>
      </c>
      <c r="W28" s="2">
        <v>2304</v>
      </c>
      <c r="X28" s="2">
        <f t="shared" si="23"/>
        <v>922</v>
      </c>
      <c r="Y28" s="2">
        <v>1382</v>
      </c>
      <c r="Z28" s="2">
        <v>6835</v>
      </c>
      <c r="AA28" s="2">
        <f t="shared" si="24"/>
        <v>3599</v>
      </c>
      <c r="AB28" s="2">
        <f t="shared" si="25"/>
        <v>1923</v>
      </c>
      <c r="AC28" s="2">
        <v>4912</v>
      </c>
      <c r="AD28" s="2">
        <f t="shared" si="26"/>
        <v>1676</v>
      </c>
      <c r="AE28" s="2">
        <v>3236</v>
      </c>
      <c r="AF28" s="3">
        <f t="shared" si="27"/>
        <v>1549</v>
      </c>
      <c r="AG28" s="2">
        <v>1687</v>
      </c>
      <c r="AH28" s="6"/>
      <c r="AI28" s="6"/>
    </row>
    <row r="29" spans="1:35" x14ac:dyDescent="0.25">
      <c r="A29" t="s">
        <v>27</v>
      </c>
      <c r="B29" s="2">
        <v>10581</v>
      </c>
      <c r="C29" s="2">
        <f t="shared" si="12"/>
        <v>5672</v>
      </c>
      <c r="D29" s="2">
        <f t="shared" si="13"/>
        <v>3006</v>
      </c>
      <c r="E29" s="2">
        <v>7575</v>
      </c>
      <c r="F29" s="2">
        <f t="shared" si="14"/>
        <v>2666</v>
      </c>
      <c r="G29" s="2">
        <v>4909</v>
      </c>
      <c r="H29" s="2">
        <f t="shared" si="15"/>
        <v>2571</v>
      </c>
      <c r="I29" s="2">
        <v>2338</v>
      </c>
      <c r="J29" s="2">
        <v>8964</v>
      </c>
      <c r="K29" s="2">
        <f t="shared" si="16"/>
        <v>4941</v>
      </c>
      <c r="L29" s="2">
        <f t="shared" si="17"/>
        <v>2804</v>
      </c>
      <c r="M29" s="2">
        <v>6160</v>
      </c>
      <c r="N29" s="2">
        <f t="shared" si="18"/>
        <v>2137</v>
      </c>
      <c r="O29" s="2">
        <v>4023</v>
      </c>
      <c r="P29" s="2">
        <f t="shared" si="19"/>
        <v>2140</v>
      </c>
      <c r="Q29" s="2">
        <v>1883</v>
      </c>
      <c r="R29" s="2">
        <v>3356</v>
      </c>
      <c r="S29" s="2">
        <f t="shared" si="20"/>
        <v>2037</v>
      </c>
      <c r="T29" s="2">
        <f t="shared" si="21"/>
        <v>1090</v>
      </c>
      <c r="U29" s="2">
        <v>2266</v>
      </c>
      <c r="V29" s="2">
        <f t="shared" si="22"/>
        <v>947</v>
      </c>
      <c r="W29" s="2">
        <v>1319</v>
      </c>
      <c r="X29" s="2">
        <f t="shared" si="23"/>
        <v>527</v>
      </c>
      <c r="Y29" s="2">
        <v>792</v>
      </c>
      <c r="Z29" s="2">
        <v>4405</v>
      </c>
      <c r="AA29" s="2">
        <f t="shared" si="24"/>
        <v>2270</v>
      </c>
      <c r="AB29" s="2">
        <f t="shared" si="25"/>
        <v>1144</v>
      </c>
      <c r="AC29" s="2">
        <v>3261</v>
      </c>
      <c r="AD29" s="2">
        <f t="shared" si="26"/>
        <v>1126</v>
      </c>
      <c r="AE29" s="2">
        <v>2135</v>
      </c>
      <c r="AF29" s="3">
        <f t="shared" si="27"/>
        <v>1089</v>
      </c>
      <c r="AG29" s="2">
        <v>1046</v>
      </c>
      <c r="AH29" s="6"/>
      <c r="AI29" s="6"/>
    </row>
    <row r="30" spans="1:35" x14ac:dyDescent="0.25">
      <c r="A30" t="s">
        <v>28</v>
      </c>
      <c r="B30" s="2">
        <v>14852</v>
      </c>
      <c r="C30" s="2">
        <f t="shared" si="12"/>
        <v>8222</v>
      </c>
      <c r="D30" s="2">
        <f t="shared" si="13"/>
        <v>4757</v>
      </c>
      <c r="E30" s="2">
        <v>10095</v>
      </c>
      <c r="F30" s="2">
        <f t="shared" si="14"/>
        <v>3465</v>
      </c>
      <c r="G30" s="2">
        <v>6630</v>
      </c>
      <c r="H30" s="2">
        <f t="shared" si="15"/>
        <v>3590</v>
      </c>
      <c r="I30" s="2">
        <v>3040</v>
      </c>
      <c r="J30" s="2">
        <v>11754</v>
      </c>
      <c r="K30" s="2">
        <f t="shared" si="16"/>
        <v>6669</v>
      </c>
      <c r="L30" s="2">
        <f t="shared" si="17"/>
        <v>3959</v>
      </c>
      <c r="M30" s="2">
        <v>7795</v>
      </c>
      <c r="N30" s="2">
        <f t="shared" si="18"/>
        <v>2710</v>
      </c>
      <c r="O30" s="2">
        <v>5085</v>
      </c>
      <c r="P30" s="2">
        <f t="shared" si="19"/>
        <v>2748</v>
      </c>
      <c r="Q30" s="2">
        <v>2337</v>
      </c>
      <c r="R30" s="2">
        <v>10155</v>
      </c>
      <c r="S30" s="2">
        <f t="shared" si="20"/>
        <v>5311</v>
      </c>
      <c r="T30" s="2">
        <f t="shared" si="21"/>
        <v>2979</v>
      </c>
      <c r="U30" s="2">
        <v>7176</v>
      </c>
      <c r="V30" s="2">
        <f t="shared" si="22"/>
        <v>2332</v>
      </c>
      <c r="W30" s="2">
        <v>4844</v>
      </c>
      <c r="X30" s="2">
        <f t="shared" si="23"/>
        <v>2218</v>
      </c>
      <c r="Y30" s="2">
        <v>2626</v>
      </c>
      <c r="Z30" s="2">
        <v>14791</v>
      </c>
      <c r="AA30" s="2">
        <f t="shared" si="24"/>
        <v>7693</v>
      </c>
      <c r="AB30" s="2">
        <f t="shared" si="25"/>
        <v>4236</v>
      </c>
      <c r="AC30" s="2">
        <v>10555</v>
      </c>
      <c r="AD30" s="2">
        <f t="shared" si="26"/>
        <v>3457</v>
      </c>
      <c r="AE30" s="2">
        <v>7098</v>
      </c>
      <c r="AF30" s="3">
        <f t="shared" si="27"/>
        <v>3588</v>
      </c>
      <c r="AG30" s="2">
        <v>3510</v>
      </c>
      <c r="AH30" s="6"/>
      <c r="AI30" s="6"/>
    </row>
    <row r="31" spans="1:35" x14ac:dyDescent="0.25">
      <c r="A31" s="7" t="s">
        <v>29</v>
      </c>
      <c r="B31" s="8">
        <v>281</v>
      </c>
      <c r="C31" s="8">
        <f t="shared" si="12"/>
        <v>172</v>
      </c>
      <c r="D31" s="8">
        <f t="shared" si="13"/>
        <v>92</v>
      </c>
      <c r="E31" s="8">
        <v>189</v>
      </c>
      <c r="F31" s="8">
        <f t="shared" si="14"/>
        <v>80</v>
      </c>
      <c r="G31" s="8">
        <v>109</v>
      </c>
      <c r="H31" s="8">
        <f t="shared" si="15"/>
        <v>150</v>
      </c>
      <c r="I31" s="8">
        <v>-41</v>
      </c>
      <c r="J31" s="8">
        <v>19</v>
      </c>
      <c r="K31" s="8">
        <f t="shared" si="16"/>
        <v>55</v>
      </c>
      <c r="L31" s="8">
        <f t="shared" si="17"/>
        <v>31</v>
      </c>
      <c r="M31" s="8">
        <v>-12</v>
      </c>
      <c r="N31" s="8">
        <f t="shared" si="18"/>
        <v>24</v>
      </c>
      <c r="O31" s="8">
        <v>-36</v>
      </c>
      <c r="P31" s="8">
        <f t="shared" si="19"/>
        <v>23</v>
      </c>
      <c r="Q31" s="8">
        <v>-59</v>
      </c>
      <c r="R31" s="8">
        <v>-70</v>
      </c>
      <c r="S31" s="8">
        <f t="shared" si="20"/>
        <v>-22</v>
      </c>
      <c r="T31" s="8">
        <f t="shared" si="21"/>
        <v>-19</v>
      </c>
      <c r="U31" s="8">
        <v>-51</v>
      </c>
      <c r="V31" s="8">
        <f t="shared" si="22"/>
        <v>-3</v>
      </c>
      <c r="W31" s="8">
        <v>-48</v>
      </c>
      <c r="X31" s="8">
        <f t="shared" si="23"/>
        <v>-26</v>
      </c>
      <c r="Y31" s="8">
        <v>-22</v>
      </c>
      <c r="Z31" s="8">
        <v>-174</v>
      </c>
      <c r="AA31" s="8">
        <f t="shared" si="24"/>
        <v>124</v>
      </c>
      <c r="AB31" s="8">
        <f t="shared" si="25"/>
        <v>-52</v>
      </c>
      <c r="AC31" s="8">
        <v>-122</v>
      </c>
      <c r="AD31" s="8">
        <f t="shared" si="26"/>
        <v>176</v>
      </c>
      <c r="AE31" s="8">
        <v>-298</v>
      </c>
      <c r="AF31" s="9">
        <f t="shared" si="27"/>
        <v>-133</v>
      </c>
      <c r="AG31" s="8">
        <v>-165</v>
      </c>
      <c r="AH31" s="6"/>
      <c r="AI31" s="6"/>
    </row>
    <row r="32" spans="1:35" x14ac:dyDescent="0.25">
      <c r="A32" t="s">
        <v>30</v>
      </c>
      <c r="B32" s="3">
        <f t="shared" ref="B32:I32" si="28">SUM(B26:B31)</f>
        <v>79183</v>
      </c>
      <c r="C32" s="3">
        <f t="shared" si="28"/>
        <v>42454</v>
      </c>
      <c r="D32" s="3">
        <f t="shared" si="28"/>
        <v>22698</v>
      </c>
      <c r="E32" s="3">
        <f t="shared" si="28"/>
        <v>56485</v>
      </c>
      <c r="F32" s="3">
        <f t="shared" si="28"/>
        <v>19756</v>
      </c>
      <c r="G32" s="3">
        <f t="shared" si="28"/>
        <v>36729</v>
      </c>
      <c r="H32" s="3">
        <f t="shared" si="28"/>
        <v>18726</v>
      </c>
      <c r="I32" s="3">
        <f t="shared" si="28"/>
        <v>18003</v>
      </c>
      <c r="J32" s="3">
        <f>SUM(J26:J31)</f>
        <v>64215</v>
      </c>
      <c r="K32" s="3">
        <f>SUM(K26:K31)</f>
        <v>35550</v>
      </c>
      <c r="L32" s="3">
        <f>SUM(L26:L31)</f>
        <v>20038</v>
      </c>
      <c r="M32" s="3">
        <f t="shared" ref="M32:AF32" si="29">SUM(M26:M31)</f>
        <v>44177</v>
      </c>
      <c r="N32" s="3">
        <f t="shared" si="29"/>
        <v>15512</v>
      </c>
      <c r="O32" s="3">
        <f t="shared" si="29"/>
        <v>28665</v>
      </c>
      <c r="P32" s="3">
        <f t="shared" si="29"/>
        <v>14706</v>
      </c>
      <c r="Q32" s="3">
        <f t="shared" si="29"/>
        <v>13959</v>
      </c>
      <c r="R32" s="3">
        <f t="shared" si="29"/>
        <v>44651</v>
      </c>
      <c r="S32" s="3">
        <f t="shared" si="29"/>
        <v>26258</v>
      </c>
      <c r="T32" s="3">
        <f t="shared" si="29"/>
        <v>14303</v>
      </c>
      <c r="U32" s="3">
        <f t="shared" si="29"/>
        <v>30348</v>
      </c>
      <c r="V32" s="3">
        <f t="shared" si="29"/>
        <v>11955</v>
      </c>
      <c r="W32" s="3">
        <f t="shared" si="29"/>
        <v>18393</v>
      </c>
      <c r="X32" s="3">
        <f t="shared" si="29"/>
        <v>7797</v>
      </c>
      <c r="Y32" s="3">
        <f t="shared" si="29"/>
        <v>10596</v>
      </c>
      <c r="Z32" s="3">
        <f t="shared" si="29"/>
        <v>53670</v>
      </c>
      <c r="AA32" s="3">
        <f t="shared" si="29"/>
        <v>28588</v>
      </c>
      <c r="AB32" s="3">
        <f t="shared" si="29"/>
        <v>15272</v>
      </c>
      <c r="AC32" s="3">
        <f t="shared" si="29"/>
        <v>38398</v>
      </c>
      <c r="AD32" s="3">
        <f t="shared" si="29"/>
        <v>13316</v>
      </c>
      <c r="AE32" s="3">
        <f t="shared" si="29"/>
        <v>25082</v>
      </c>
      <c r="AF32" s="3">
        <f t="shared" si="29"/>
        <v>12544</v>
      </c>
      <c r="AG32" s="3">
        <f>SUM(AG26:AG31)</f>
        <v>12538</v>
      </c>
      <c r="AH32" s="6"/>
      <c r="AI32" s="6"/>
    </row>
    <row r="33" spans="1:35" x14ac:dyDescent="0.25">
      <c r="A33" s="5"/>
      <c r="B33" s="3">
        <f t="shared" ref="B33:I33" si="30">B32-B2</f>
        <v>-1</v>
      </c>
      <c r="C33" s="3">
        <f t="shared" si="30"/>
        <v>-1</v>
      </c>
      <c r="D33" s="3">
        <f t="shared" si="30"/>
        <v>-1</v>
      </c>
      <c r="E33" s="3">
        <f t="shared" si="30"/>
        <v>0</v>
      </c>
      <c r="F33" s="3">
        <f t="shared" si="30"/>
        <v>0</v>
      </c>
      <c r="G33" s="3">
        <f t="shared" si="30"/>
        <v>0</v>
      </c>
      <c r="H33" s="3">
        <f t="shared" si="30"/>
        <v>0</v>
      </c>
      <c r="I33" s="3">
        <f t="shared" si="30"/>
        <v>0</v>
      </c>
      <c r="J33" s="3">
        <f t="shared" ref="J33:AG33" si="31">J32-J2</f>
        <v>0</v>
      </c>
      <c r="K33" s="3">
        <f t="shared" si="31"/>
        <v>0</v>
      </c>
      <c r="L33" s="3">
        <f t="shared" si="31"/>
        <v>0</v>
      </c>
      <c r="M33" s="3">
        <f t="shared" si="31"/>
        <v>0</v>
      </c>
      <c r="N33" s="3">
        <f t="shared" si="31"/>
        <v>0</v>
      </c>
      <c r="O33" s="3">
        <f t="shared" si="31"/>
        <v>0</v>
      </c>
      <c r="P33" s="3">
        <f t="shared" si="31"/>
        <v>0</v>
      </c>
      <c r="Q33" s="3">
        <f t="shared" si="31"/>
        <v>0</v>
      </c>
      <c r="R33" s="3">
        <f t="shared" si="31"/>
        <v>0</v>
      </c>
      <c r="S33" s="3">
        <f t="shared" si="31"/>
        <v>0</v>
      </c>
      <c r="T33" s="3">
        <f t="shared" si="31"/>
        <v>0</v>
      </c>
      <c r="U33" s="3">
        <f t="shared" si="31"/>
        <v>0</v>
      </c>
      <c r="V33" s="3">
        <f t="shared" si="31"/>
        <v>0</v>
      </c>
      <c r="W33" s="3">
        <f t="shared" si="31"/>
        <v>0</v>
      </c>
      <c r="X33" s="3">
        <f t="shared" si="31"/>
        <v>0</v>
      </c>
      <c r="Y33" s="3">
        <f t="shared" si="31"/>
        <v>0</v>
      </c>
      <c r="Z33" s="3">
        <f t="shared" si="31"/>
        <v>0</v>
      </c>
      <c r="AA33" s="3">
        <f t="shared" si="31"/>
        <v>0</v>
      </c>
      <c r="AB33" s="3">
        <f t="shared" si="31"/>
        <v>0</v>
      </c>
      <c r="AC33" s="3">
        <f t="shared" si="31"/>
        <v>0</v>
      </c>
      <c r="AD33" s="3">
        <f t="shared" si="31"/>
        <v>0</v>
      </c>
      <c r="AE33" s="3">
        <f t="shared" si="31"/>
        <v>0</v>
      </c>
      <c r="AF33" s="3">
        <f t="shared" si="31"/>
        <v>0</v>
      </c>
      <c r="AG33" s="3">
        <f t="shared" si="31"/>
        <v>0</v>
      </c>
      <c r="AH33" s="6"/>
    </row>
    <row r="34" spans="1:35" x14ac:dyDescent="0.25">
      <c r="A34" s="5" t="s">
        <v>39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6"/>
    </row>
    <row r="35" spans="1:35" x14ac:dyDescent="0.25">
      <c r="A35" t="s">
        <v>26</v>
      </c>
      <c r="B35" s="6">
        <f t="shared" ref="B35:I40" si="32">B26/B$32</f>
        <v>8.9653082100956016E-2</v>
      </c>
      <c r="C35" s="6">
        <f t="shared" si="32"/>
        <v>8.8849107269044145E-2</v>
      </c>
      <c r="D35" s="6">
        <f t="shared" si="32"/>
        <v>8.2518283549211383E-2</v>
      </c>
      <c r="E35" s="6">
        <f t="shared" si="32"/>
        <v>9.2520138089758341E-2</v>
      </c>
      <c r="F35" s="6">
        <f t="shared" si="32"/>
        <v>9.6122696902206928E-2</v>
      </c>
      <c r="G35" s="6">
        <f t="shared" si="32"/>
        <v>9.0582373601241523E-2</v>
      </c>
      <c r="H35" s="6">
        <f t="shared" si="32"/>
        <v>9.0195450176225572E-2</v>
      </c>
      <c r="I35" s="6">
        <f t="shared" si="32"/>
        <v>9.098483586068988E-2</v>
      </c>
      <c r="J35" s="6">
        <f t="shared" ref="J35:L40" si="33">J26/J$32</f>
        <v>9.3031223234446778E-2</v>
      </c>
      <c r="K35" s="6">
        <f t="shared" si="33"/>
        <v>9.1954992967651195E-2</v>
      </c>
      <c r="L35" s="6">
        <f t="shared" si="33"/>
        <v>8.598662541171774E-2</v>
      </c>
      <c r="M35" s="6">
        <f t="shared" ref="M35:AF40" si="34">M26/M$32</f>
        <v>9.622654322384952E-2</v>
      </c>
      <c r="N35" s="6">
        <f t="shared" si="34"/>
        <v>9.9664775657555438E-2</v>
      </c>
      <c r="O35" s="6">
        <f t="shared" si="34"/>
        <v>9.4365951508808651E-2</v>
      </c>
      <c r="P35" s="6">
        <f t="shared" si="34"/>
        <v>8.1259349925200605E-2</v>
      </c>
      <c r="Q35" s="6">
        <f t="shared" si="34"/>
        <v>0.108173937961172</v>
      </c>
      <c r="R35" s="6">
        <f t="shared" si="34"/>
        <v>0.10649257575418243</v>
      </c>
      <c r="S35" s="6">
        <f t="shared" si="34"/>
        <v>0.10549165968466753</v>
      </c>
      <c r="T35" s="6">
        <f t="shared" si="34"/>
        <v>9.8301055722575678E-2</v>
      </c>
      <c r="U35" s="6">
        <f t="shared" si="34"/>
        <v>0.11035323579807566</v>
      </c>
      <c r="V35" s="6">
        <f t="shared" si="34"/>
        <v>0.11409452112086993</v>
      </c>
      <c r="W35" s="6">
        <f t="shared" si="34"/>
        <v>0.10792149187190779</v>
      </c>
      <c r="X35" s="6">
        <f t="shared" si="34"/>
        <v>0.10388611004232397</v>
      </c>
      <c r="Y35" s="6">
        <f t="shared" si="34"/>
        <v>0.11089090222725557</v>
      </c>
      <c r="Z35" s="6">
        <f t="shared" si="34"/>
        <v>0.1038941680640954</v>
      </c>
      <c r="AA35" s="6">
        <f t="shared" si="34"/>
        <v>0.10808730936057087</v>
      </c>
      <c r="AB35" s="6">
        <f t="shared" si="34"/>
        <v>0.10849921424829753</v>
      </c>
      <c r="AC35" s="6">
        <f t="shared" si="34"/>
        <v>0.10206260742747018</v>
      </c>
      <c r="AD35" s="6">
        <f t="shared" si="34"/>
        <v>0.10761489936917994</v>
      </c>
      <c r="AE35" s="6">
        <f t="shared" si="34"/>
        <v>9.9114903117773698E-2</v>
      </c>
      <c r="AF35" s="6">
        <f t="shared" si="34"/>
        <v>9.064094387755102E-2</v>
      </c>
      <c r="AG35" s="6">
        <f t="shared" ref="AG35:AG40" si="35">AG26/AG$32</f>
        <v>0.10759291753070666</v>
      </c>
      <c r="AH35" s="6"/>
    </row>
    <row r="36" spans="1:35" x14ac:dyDescent="0.25">
      <c r="A36" t="s">
        <v>25</v>
      </c>
      <c r="B36" s="6">
        <f t="shared" si="32"/>
        <v>0.48808456360582447</v>
      </c>
      <c r="C36" s="6">
        <f t="shared" si="32"/>
        <v>0.4831582418617798</v>
      </c>
      <c r="D36" s="6">
        <f t="shared" si="32"/>
        <v>0.47691426557405941</v>
      </c>
      <c r="E36" s="6">
        <f t="shared" si="32"/>
        <v>0.49257324953527487</v>
      </c>
      <c r="F36" s="6">
        <f t="shared" si="32"/>
        <v>0.49033205102247418</v>
      </c>
      <c r="G36" s="6">
        <f t="shared" si="32"/>
        <v>0.49377875792970133</v>
      </c>
      <c r="H36" s="6">
        <f t="shared" si="32"/>
        <v>0.48130940937733635</v>
      </c>
      <c r="I36" s="6">
        <f t="shared" si="32"/>
        <v>0.50674887518746881</v>
      </c>
      <c r="J36" s="6">
        <f t="shared" si="33"/>
        <v>0.48113369150510005</v>
      </c>
      <c r="K36" s="6">
        <f t="shared" si="33"/>
        <v>0.47912798874824192</v>
      </c>
      <c r="L36" s="6">
        <f t="shared" si="33"/>
        <v>0.47814153109092722</v>
      </c>
      <c r="M36" s="6">
        <f t="shared" si="34"/>
        <v>0.4824908889241008</v>
      </c>
      <c r="N36" s="6">
        <f t="shared" si="34"/>
        <v>0.48040226921093349</v>
      </c>
      <c r="O36" s="6">
        <f t="shared" si="34"/>
        <v>0.48362114076399793</v>
      </c>
      <c r="P36" s="6">
        <f t="shared" si="34"/>
        <v>0.48449612403100772</v>
      </c>
      <c r="Q36" s="6">
        <f t="shared" si="34"/>
        <v>0.48269933376316354</v>
      </c>
      <c r="R36" s="6">
        <f t="shared" si="34"/>
        <v>0.47495016908915816</v>
      </c>
      <c r="S36" s="6">
        <f t="shared" si="34"/>
        <v>0.50338944321730517</v>
      </c>
      <c r="T36" s="6">
        <f t="shared" si="34"/>
        <v>0.5084947213871216</v>
      </c>
      <c r="U36" s="6">
        <f t="shared" si="34"/>
        <v>0.45914063529721894</v>
      </c>
      <c r="V36" s="6">
        <f t="shared" si="34"/>
        <v>0.49728147218736929</v>
      </c>
      <c r="W36" s="6">
        <f t="shared" si="34"/>
        <v>0.43435002446582938</v>
      </c>
      <c r="X36" s="6">
        <f t="shared" si="34"/>
        <v>0.42913941259458765</v>
      </c>
      <c r="Y36" s="6">
        <f t="shared" si="34"/>
        <v>0.43818422046055117</v>
      </c>
      <c r="Z36" s="6">
        <f t="shared" si="34"/>
        <v>0.41432830258990122</v>
      </c>
      <c r="AA36" s="6">
        <f t="shared" si="34"/>
        <v>0.41318035539387155</v>
      </c>
      <c r="AB36" s="6">
        <f t="shared" si="34"/>
        <v>0.41671031953902565</v>
      </c>
      <c r="AC36" s="6">
        <f t="shared" si="34"/>
        <v>0.41338090525548205</v>
      </c>
      <c r="AD36" s="6">
        <f t="shared" si="34"/>
        <v>0.40913187143286273</v>
      </c>
      <c r="AE36" s="6">
        <f t="shared" si="34"/>
        <v>0.41563671158599791</v>
      </c>
      <c r="AF36" s="6">
        <f t="shared" si="34"/>
        <v>0.42362882653061223</v>
      </c>
      <c r="AG36" s="6">
        <f t="shared" si="35"/>
        <v>0.40764077205295901</v>
      </c>
      <c r="AH36" s="6"/>
    </row>
    <row r="37" spans="1:35" x14ac:dyDescent="0.25">
      <c r="A37" t="s">
        <v>36</v>
      </c>
      <c r="B37" s="6">
        <f t="shared" si="32"/>
        <v>9.7520932523395179E-2</v>
      </c>
      <c r="C37" s="6">
        <f t="shared" si="32"/>
        <v>9.66693362227352E-2</v>
      </c>
      <c r="D37" s="6">
        <f t="shared" si="32"/>
        <v>9.4501718213058417E-2</v>
      </c>
      <c r="E37" s="6">
        <f t="shared" si="32"/>
        <v>9.8734177215189872E-2</v>
      </c>
      <c r="F37" s="6">
        <f t="shared" si="32"/>
        <v>9.9159748937031791E-2</v>
      </c>
      <c r="G37" s="6">
        <f t="shared" si="32"/>
        <v>9.8505268316589067E-2</v>
      </c>
      <c r="H37" s="6">
        <f t="shared" si="32"/>
        <v>9.1477090676065367E-2</v>
      </c>
      <c r="I37" s="6">
        <f t="shared" si="32"/>
        <v>0.10581569738376938</v>
      </c>
      <c r="J37" s="6">
        <f t="shared" si="33"/>
        <v>0.10290430584754341</v>
      </c>
      <c r="K37" s="6">
        <f t="shared" si="33"/>
        <v>0.10078762306610407</v>
      </c>
      <c r="L37" s="6">
        <f t="shared" si="33"/>
        <v>9.6816049505938723E-2</v>
      </c>
      <c r="M37" s="6">
        <f t="shared" si="34"/>
        <v>0.10566584421757928</v>
      </c>
      <c r="N37" s="6">
        <f t="shared" si="34"/>
        <v>0.10591799896854048</v>
      </c>
      <c r="O37" s="6">
        <f t="shared" si="34"/>
        <v>0.10552939124367695</v>
      </c>
      <c r="P37" s="6">
        <f t="shared" si="34"/>
        <v>0.10029919760641914</v>
      </c>
      <c r="Q37" s="6">
        <f t="shared" si="34"/>
        <v>0.11103947274160041</v>
      </c>
      <c r="R37" s="6">
        <f t="shared" si="34"/>
        <v>0.11753376184184004</v>
      </c>
      <c r="S37" s="6">
        <f t="shared" si="34"/>
        <v>0.11211821159265747</v>
      </c>
      <c r="T37" s="6">
        <f t="shared" si="34"/>
        <v>0.11004684331958331</v>
      </c>
      <c r="U37" s="6">
        <f t="shared" si="34"/>
        <v>0.12106234348227231</v>
      </c>
      <c r="V37" s="6">
        <f t="shared" si="34"/>
        <v>0.11459640317858637</v>
      </c>
      <c r="W37" s="6">
        <f t="shared" si="34"/>
        <v>0.12526504648507583</v>
      </c>
      <c r="X37" s="6">
        <f t="shared" si="34"/>
        <v>0.11825060920867</v>
      </c>
      <c r="Y37" s="6">
        <f t="shared" si="34"/>
        <v>0.13042657606644018</v>
      </c>
      <c r="Z37" s="6">
        <f t="shared" si="34"/>
        <v>0.12735233836407678</v>
      </c>
      <c r="AA37" s="6">
        <f t="shared" si="34"/>
        <v>0.12589198265006296</v>
      </c>
      <c r="AB37" s="6">
        <f t="shared" si="34"/>
        <v>0.12591671031953902</v>
      </c>
      <c r="AC37" s="6">
        <f t="shared" si="34"/>
        <v>0.12792332934006981</v>
      </c>
      <c r="AD37" s="6">
        <f t="shared" si="34"/>
        <v>0.12586362270952237</v>
      </c>
      <c r="AE37" s="6">
        <f t="shared" si="34"/>
        <v>0.12901682481460808</v>
      </c>
      <c r="AF37" s="6">
        <f t="shared" si="34"/>
        <v>0.12348533163265306</v>
      </c>
      <c r="AG37" s="6">
        <f t="shared" si="35"/>
        <v>0.13455096506619876</v>
      </c>
      <c r="AH37" s="6"/>
    </row>
    <row r="38" spans="1:35" x14ac:dyDescent="0.25">
      <c r="A38" t="s">
        <v>27</v>
      </c>
      <c r="B38" s="6">
        <f t="shared" si="32"/>
        <v>0.13362716744755818</v>
      </c>
      <c r="C38" s="6">
        <f t="shared" si="32"/>
        <v>0.13360342959438451</v>
      </c>
      <c r="D38" s="6">
        <f t="shared" si="32"/>
        <v>0.13243457573354481</v>
      </c>
      <c r="E38" s="6">
        <f t="shared" si="32"/>
        <v>0.13410639992918474</v>
      </c>
      <c r="F38" s="6">
        <f t="shared" si="32"/>
        <v>0.13494634541405143</v>
      </c>
      <c r="G38" s="6">
        <f t="shared" si="32"/>
        <v>0.13365460535271856</v>
      </c>
      <c r="H38" s="6">
        <f t="shared" si="32"/>
        <v>0.13729573854533803</v>
      </c>
      <c r="I38" s="6">
        <f t="shared" si="32"/>
        <v>0.12986724434816418</v>
      </c>
      <c r="J38" s="6">
        <f t="shared" si="33"/>
        <v>0.13959355290819903</v>
      </c>
      <c r="K38" s="6">
        <f t="shared" si="33"/>
        <v>0.13898734177215191</v>
      </c>
      <c r="L38" s="6">
        <f t="shared" si="33"/>
        <v>0.13993412516219184</v>
      </c>
      <c r="M38" s="6">
        <f t="shared" si="34"/>
        <v>0.13943907463159563</v>
      </c>
      <c r="N38" s="6">
        <f t="shared" si="34"/>
        <v>0.13776431150077359</v>
      </c>
      <c r="O38" s="6">
        <f t="shared" si="34"/>
        <v>0.1403453689167975</v>
      </c>
      <c r="P38" s="6">
        <f t="shared" si="34"/>
        <v>0.14551883584931322</v>
      </c>
      <c r="Q38" s="6">
        <f t="shared" si="34"/>
        <v>0.13489504978866682</v>
      </c>
      <c r="R38" s="6">
        <f t="shared" si="34"/>
        <v>7.5160690690018142E-2</v>
      </c>
      <c r="S38" s="6">
        <f t="shared" si="34"/>
        <v>7.7576357681468505E-2</v>
      </c>
      <c r="T38" s="6">
        <f t="shared" si="34"/>
        <v>7.6207788575823249E-2</v>
      </c>
      <c r="U38" s="6">
        <f t="shared" si="34"/>
        <v>7.4667193884275729E-2</v>
      </c>
      <c r="V38" s="6">
        <f t="shared" si="34"/>
        <v>7.9213718109577586E-2</v>
      </c>
      <c r="W38" s="6">
        <f t="shared" si="34"/>
        <v>7.1712064372315559E-2</v>
      </c>
      <c r="X38" s="6">
        <f t="shared" si="34"/>
        <v>6.7590098755931763E-2</v>
      </c>
      <c r="Y38" s="6">
        <f t="shared" si="34"/>
        <v>7.4745186862967161E-2</v>
      </c>
      <c r="Z38" s="6">
        <f t="shared" si="34"/>
        <v>8.2075647475312097E-2</v>
      </c>
      <c r="AA38" s="6">
        <f t="shared" si="34"/>
        <v>7.9403945711487331E-2</v>
      </c>
      <c r="AB38" s="6">
        <f t="shared" si="34"/>
        <v>7.4908328968046098E-2</v>
      </c>
      <c r="AC38" s="6">
        <f t="shared" si="34"/>
        <v>8.4926298244700243E-2</v>
      </c>
      <c r="AD38" s="6">
        <f t="shared" si="34"/>
        <v>8.4559927906278157E-2</v>
      </c>
      <c r="AE38" s="6">
        <f t="shared" si="34"/>
        <v>8.5120803763655217E-2</v>
      </c>
      <c r="AF38" s="6">
        <f t="shared" si="34"/>
        <v>8.6814413265306117E-2</v>
      </c>
      <c r="AG38" s="6">
        <f t="shared" si="35"/>
        <v>8.3426383793268458E-2</v>
      </c>
      <c r="AH38" s="6"/>
    </row>
    <row r="39" spans="1:35" x14ac:dyDescent="0.25">
      <c r="A39" t="s">
        <v>28</v>
      </c>
      <c r="B39" s="6">
        <f t="shared" si="32"/>
        <v>0.18756551279946454</v>
      </c>
      <c r="C39" s="6">
        <f t="shared" si="32"/>
        <v>0.1936684411362887</v>
      </c>
      <c r="D39" s="6">
        <f t="shared" si="32"/>
        <v>0.2095779363820601</v>
      </c>
      <c r="E39" s="6">
        <f t="shared" si="32"/>
        <v>0.17872001416305214</v>
      </c>
      <c r="F39" s="6">
        <f t="shared" si="32"/>
        <v>0.17538975501113585</v>
      </c>
      <c r="G39" s="6">
        <f t="shared" si="32"/>
        <v>0.18051131258678429</v>
      </c>
      <c r="H39" s="6">
        <f t="shared" si="32"/>
        <v>0.191712058101036</v>
      </c>
      <c r="I39" s="6">
        <f t="shared" si="32"/>
        <v>0.16886074543131702</v>
      </c>
      <c r="J39" s="6">
        <f t="shared" si="33"/>
        <v>0.18304134548002804</v>
      </c>
      <c r="K39" s="6">
        <f t="shared" si="33"/>
        <v>0.18759493670886077</v>
      </c>
      <c r="L39" s="6">
        <f t="shared" si="33"/>
        <v>0.19757460824433576</v>
      </c>
      <c r="M39" s="6">
        <f t="shared" si="34"/>
        <v>0.17644928356384543</v>
      </c>
      <c r="N39" s="6">
        <f t="shared" si="34"/>
        <v>0.17470345538937596</v>
      </c>
      <c r="O39" s="6">
        <f t="shared" si="34"/>
        <v>0.17739403453689168</v>
      </c>
      <c r="P39" s="6">
        <f t="shared" si="34"/>
        <v>0.18686250509995919</v>
      </c>
      <c r="Q39" s="6">
        <f t="shared" si="34"/>
        <v>0.16741886954652913</v>
      </c>
      <c r="R39" s="6">
        <f t="shared" si="34"/>
        <v>0.22743051667375871</v>
      </c>
      <c r="S39" s="6">
        <f t="shared" si="34"/>
        <v>0.2022621677203138</v>
      </c>
      <c r="T39" s="6">
        <f t="shared" si="34"/>
        <v>0.20827798363979586</v>
      </c>
      <c r="U39" s="6">
        <f t="shared" si="34"/>
        <v>0.23645709766706208</v>
      </c>
      <c r="V39" s="6">
        <f t="shared" si="34"/>
        <v>0.19506482643245504</v>
      </c>
      <c r="W39" s="6">
        <f t="shared" si="34"/>
        <v>0.26336106127331049</v>
      </c>
      <c r="X39" s="6">
        <f t="shared" si="34"/>
        <v>0.28446838527638835</v>
      </c>
      <c r="Y39" s="6">
        <f t="shared" si="34"/>
        <v>0.24782936957342394</v>
      </c>
      <c r="Z39" s="6">
        <f t="shared" si="34"/>
        <v>0.27559157816284702</v>
      </c>
      <c r="AA39" s="6">
        <f t="shared" si="34"/>
        <v>0.26909892262487756</v>
      </c>
      <c r="AB39" s="6">
        <f t="shared" si="34"/>
        <v>0.27737035096909379</v>
      </c>
      <c r="AC39" s="6">
        <f t="shared" si="34"/>
        <v>0.27488410854732015</v>
      </c>
      <c r="AD39" s="6">
        <f t="shared" si="34"/>
        <v>0.25961249624511867</v>
      </c>
      <c r="AE39" s="6">
        <f t="shared" si="34"/>
        <v>0.28299178693884058</v>
      </c>
      <c r="AF39" s="6">
        <f t="shared" si="34"/>
        <v>0.28603316326530615</v>
      </c>
      <c r="AG39" s="6">
        <f t="shared" si="35"/>
        <v>0.27994895517626417</v>
      </c>
      <c r="AH39" s="6"/>
    </row>
    <row r="40" spans="1:35" x14ac:dyDescent="0.25">
      <c r="A40" s="7" t="s">
        <v>29</v>
      </c>
      <c r="B40" s="10">
        <f t="shared" si="32"/>
        <v>3.5487415228016113E-3</v>
      </c>
      <c r="C40" s="10">
        <f t="shared" si="32"/>
        <v>4.0514439157676545E-3</v>
      </c>
      <c r="D40" s="10">
        <f t="shared" si="32"/>
        <v>4.0532205480659092E-3</v>
      </c>
      <c r="E40" s="10">
        <f t="shared" si="32"/>
        <v>3.346021067540055E-3</v>
      </c>
      <c r="F40" s="10">
        <f t="shared" si="32"/>
        <v>4.0494027130998176E-3</v>
      </c>
      <c r="G40" s="10">
        <f t="shared" si="32"/>
        <v>2.967682212965232E-3</v>
      </c>
      <c r="H40" s="10">
        <f t="shared" si="32"/>
        <v>8.0102531239987177E-3</v>
      </c>
      <c r="I40" s="10">
        <f t="shared" si="32"/>
        <v>-2.2773982114092095E-3</v>
      </c>
      <c r="J40" s="10">
        <f t="shared" si="33"/>
        <v>2.9588102468270652E-4</v>
      </c>
      <c r="K40" s="10">
        <f t="shared" si="33"/>
        <v>1.5471167369901547E-3</v>
      </c>
      <c r="L40" s="10">
        <f t="shared" si="33"/>
        <v>1.5470605848887115E-3</v>
      </c>
      <c r="M40" s="10">
        <f t="shared" si="34"/>
        <v>-2.7163456097064085E-4</v>
      </c>
      <c r="N40" s="10">
        <f t="shared" si="34"/>
        <v>1.5471892728210418E-3</v>
      </c>
      <c r="O40" s="10">
        <f t="shared" si="34"/>
        <v>-1.2558869701726845E-3</v>
      </c>
      <c r="P40" s="10">
        <f t="shared" si="34"/>
        <v>1.5639874881000953E-3</v>
      </c>
      <c r="Q40" s="10">
        <f t="shared" si="34"/>
        <v>-4.226663801131886E-3</v>
      </c>
      <c r="R40" s="10">
        <f t="shared" si="34"/>
        <v>-1.5677140489574702E-3</v>
      </c>
      <c r="S40" s="10">
        <f t="shared" si="34"/>
        <v>-8.3783989641252185E-4</v>
      </c>
      <c r="T40" s="10">
        <f t="shared" si="34"/>
        <v>-1.3283926448996715E-3</v>
      </c>
      <c r="U40" s="10">
        <f t="shared" si="34"/>
        <v>-1.6805061289047055E-3</v>
      </c>
      <c r="V40" s="10">
        <f t="shared" si="34"/>
        <v>-2.509410288582183E-4</v>
      </c>
      <c r="W40" s="10">
        <f t="shared" si="34"/>
        <v>-2.6096884684390803E-3</v>
      </c>
      <c r="X40" s="10">
        <f t="shared" si="34"/>
        <v>-3.3346158779017569E-3</v>
      </c>
      <c r="Y40" s="10">
        <f t="shared" si="34"/>
        <v>-2.0762551906379767E-3</v>
      </c>
      <c r="Z40" s="10">
        <f t="shared" si="34"/>
        <v>-3.2420346562325323E-3</v>
      </c>
      <c r="AA40" s="10">
        <f t="shared" si="34"/>
        <v>4.3374842591297046E-3</v>
      </c>
      <c r="AB40" s="10">
        <f t="shared" si="34"/>
        <v>-3.4049240440020955E-3</v>
      </c>
      <c r="AC40" s="10">
        <f t="shared" si="34"/>
        <v>-3.1772488150424503E-3</v>
      </c>
      <c r="AD40" s="10">
        <f t="shared" si="34"/>
        <v>1.321718233703815E-2</v>
      </c>
      <c r="AE40" s="10">
        <f t="shared" si="34"/>
        <v>-1.1881030220875529E-2</v>
      </c>
      <c r="AF40" s="10">
        <f t="shared" si="34"/>
        <v>-1.0602678571428572E-2</v>
      </c>
      <c r="AG40" s="10">
        <f t="shared" si="35"/>
        <v>-1.3159993619397034E-2</v>
      </c>
      <c r="AH40" s="6"/>
    </row>
    <row r="41" spans="1:35" x14ac:dyDescent="0.25">
      <c r="A41" t="s">
        <v>30</v>
      </c>
      <c r="B41" s="6">
        <f t="shared" ref="B41:I41" si="36">SUM(B35:B40)</f>
        <v>1</v>
      </c>
      <c r="C41" s="6">
        <f t="shared" si="36"/>
        <v>1</v>
      </c>
      <c r="D41" s="6">
        <f t="shared" si="36"/>
        <v>1</v>
      </c>
      <c r="E41" s="6">
        <f t="shared" si="36"/>
        <v>1</v>
      </c>
      <c r="F41" s="6">
        <f t="shared" si="36"/>
        <v>1</v>
      </c>
      <c r="G41" s="6">
        <f t="shared" si="36"/>
        <v>1</v>
      </c>
      <c r="H41" s="6">
        <f t="shared" si="36"/>
        <v>1</v>
      </c>
      <c r="I41" s="6">
        <f t="shared" si="36"/>
        <v>1</v>
      </c>
      <c r="J41" s="6">
        <f>SUM(J35:J40)</f>
        <v>0.99999999999999989</v>
      </c>
      <c r="K41" s="6">
        <f>SUM(K35:K40)</f>
        <v>1</v>
      </c>
      <c r="L41" s="6">
        <f>SUM(L35:L40)</f>
        <v>0.99999999999999989</v>
      </c>
      <c r="M41" s="6">
        <f t="shared" ref="M41:AF41" si="37">SUM(M35:M40)</f>
        <v>1.0000000000000002</v>
      </c>
      <c r="N41" s="6">
        <f t="shared" si="37"/>
        <v>1</v>
      </c>
      <c r="O41" s="6">
        <f t="shared" si="37"/>
        <v>1</v>
      </c>
      <c r="P41" s="6">
        <f t="shared" si="37"/>
        <v>0.99999999999999989</v>
      </c>
      <c r="Q41" s="6">
        <f t="shared" si="37"/>
        <v>1</v>
      </c>
      <c r="R41" s="6">
        <f t="shared" si="37"/>
        <v>1.0000000000000002</v>
      </c>
      <c r="S41" s="6">
        <f t="shared" si="37"/>
        <v>1</v>
      </c>
      <c r="T41" s="6">
        <f t="shared" si="37"/>
        <v>1</v>
      </c>
      <c r="U41" s="6">
        <f t="shared" si="37"/>
        <v>1</v>
      </c>
      <c r="V41" s="6">
        <f t="shared" si="37"/>
        <v>1</v>
      </c>
      <c r="W41" s="6">
        <f t="shared" si="37"/>
        <v>1.0000000000000002</v>
      </c>
      <c r="X41" s="6">
        <f t="shared" si="37"/>
        <v>1</v>
      </c>
      <c r="Y41" s="6">
        <f t="shared" si="37"/>
        <v>1.0000000000000002</v>
      </c>
      <c r="Z41" s="6">
        <f t="shared" si="37"/>
        <v>1</v>
      </c>
      <c r="AA41" s="6">
        <f t="shared" si="37"/>
        <v>1</v>
      </c>
      <c r="AB41" s="6">
        <f t="shared" si="37"/>
        <v>0.99999999999999989</v>
      </c>
      <c r="AC41" s="6">
        <f t="shared" si="37"/>
        <v>0.99999999999999989</v>
      </c>
      <c r="AD41" s="6">
        <f t="shared" si="37"/>
        <v>1</v>
      </c>
      <c r="AE41" s="6">
        <f t="shared" si="37"/>
        <v>0.99999999999999989</v>
      </c>
      <c r="AF41" s="6">
        <f t="shared" si="37"/>
        <v>1</v>
      </c>
      <c r="AG41" s="6">
        <f>SUM(AG35:AG40)</f>
        <v>1</v>
      </c>
      <c r="AH41" s="6"/>
    </row>
    <row r="42" spans="1:35" x14ac:dyDescent="0.25">
      <c r="AE42" s="3"/>
      <c r="AG42" s="3"/>
      <c r="AH42" s="6"/>
    </row>
    <row r="43" spans="1:35" x14ac:dyDescent="0.25">
      <c r="A43" s="5" t="s">
        <v>40</v>
      </c>
      <c r="AH43" s="6"/>
    </row>
    <row r="44" spans="1:35" x14ac:dyDescent="0.25">
      <c r="A44" t="s">
        <v>31</v>
      </c>
      <c r="B44" s="2">
        <v>23785</v>
      </c>
      <c r="C44" s="2">
        <f t="shared" ref="C44:C49" si="38">B44-G44</f>
        <v>11905</v>
      </c>
      <c r="D44" s="3">
        <f t="shared" ref="D44:D49" si="39">B44-E44</f>
        <v>5709.7999999999993</v>
      </c>
      <c r="E44" s="2">
        <f t="shared" ref="E44:E49" si="40">E$32*E54</f>
        <v>18075.2</v>
      </c>
      <c r="F44" s="2">
        <f t="shared" ref="F44:F49" si="41">E44-G44</f>
        <v>6195.2000000000007</v>
      </c>
      <c r="G44">
        <v>11880</v>
      </c>
      <c r="H44" s="2">
        <f t="shared" ref="H44:H49" si="42">G44-I44</f>
        <v>5218.8900000000003</v>
      </c>
      <c r="I44" s="2">
        <f t="shared" ref="I44:I49" si="43">I$32*I54</f>
        <v>6661.11</v>
      </c>
      <c r="J44" s="2">
        <v>22365</v>
      </c>
      <c r="K44" s="2">
        <f t="shared" ref="K44:K49" si="44">J44-O44</f>
        <v>11430</v>
      </c>
      <c r="L44" s="3">
        <f t="shared" ref="L44:L49" si="45">J44-M44</f>
        <v>6461.2800000000007</v>
      </c>
      <c r="M44" s="2">
        <f t="shared" ref="M44:M49" si="46">M$32*M54</f>
        <v>15903.72</v>
      </c>
      <c r="N44" s="2">
        <f t="shared" ref="N44:N49" si="47">M44-O44</f>
        <v>4968.7199999999993</v>
      </c>
      <c r="O44">
        <v>10935</v>
      </c>
      <c r="P44" s="2">
        <f t="shared" ref="P44:P49" si="48">O44-Q44</f>
        <v>5211.8100000000004</v>
      </c>
      <c r="Q44" s="2">
        <f t="shared" ref="Q44:Q49" si="49">Q$32*Q54</f>
        <v>5723.19</v>
      </c>
      <c r="R44" s="2">
        <v>15366</v>
      </c>
      <c r="S44" s="2">
        <f t="shared" ref="S44:S49" si="50">R44-W44</f>
        <v>9089</v>
      </c>
      <c r="T44" s="3">
        <f t="shared" ref="T44:T49" si="51">R44-U44</f>
        <v>5047.6799999999985</v>
      </c>
      <c r="U44" s="2">
        <f t="shared" ref="U44:U49" si="52">U$32*U54</f>
        <v>10318.320000000002</v>
      </c>
      <c r="V44" s="2">
        <f t="shared" ref="V44:V49" si="53">U44-W44</f>
        <v>4041.3200000000015</v>
      </c>
      <c r="W44" s="2">
        <v>6277</v>
      </c>
      <c r="X44" s="3">
        <f t="shared" ref="X44:X49" si="54">W44-Y44</f>
        <v>3204.1600000000003</v>
      </c>
      <c r="Y44" s="2">
        <f t="shared" ref="Y44:Y49" si="55">Y$32*Y54</f>
        <v>3072.8399999999997</v>
      </c>
      <c r="Z44" s="2">
        <v>16189</v>
      </c>
      <c r="AA44" s="2">
        <f t="shared" ref="AA44:AA49" si="56">Z44-AE44</f>
        <v>7999</v>
      </c>
      <c r="AB44" s="3">
        <f t="shared" ref="AB44:AB49" si="57">Z44-AC44</f>
        <v>4285.6200000000008</v>
      </c>
      <c r="AC44" s="2">
        <f t="shared" ref="AC44:AC49" si="58">AC$32*AC54</f>
        <v>11903.38</v>
      </c>
      <c r="AD44" s="3">
        <f t="shared" ref="AD44:AD49" si="59">AC44-AE44</f>
        <v>3713.3799999999992</v>
      </c>
      <c r="AE44" s="2">
        <v>8190</v>
      </c>
      <c r="AF44" s="3">
        <f t="shared" ref="AF44:AF49" si="60">AE44-AG44</f>
        <v>3801.7000000000007</v>
      </c>
      <c r="AG44" s="2">
        <f t="shared" ref="AG44:AG49" si="61">AG$32*AG54</f>
        <v>4388.2999999999993</v>
      </c>
      <c r="AH44" s="6"/>
      <c r="AI44" s="6"/>
    </row>
    <row r="45" spans="1:35" x14ac:dyDescent="0.25">
      <c r="A45" t="s">
        <v>32</v>
      </c>
      <c r="B45" s="2">
        <v>5436</v>
      </c>
      <c r="C45" s="2">
        <f t="shared" si="38"/>
        <v>3002</v>
      </c>
      <c r="D45" s="3">
        <f t="shared" si="39"/>
        <v>1482.0499999999997</v>
      </c>
      <c r="E45" s="2">
        <f t="shared" si="40"/>
        <v>3953.9500000000003</v>
      </c>
      <c r="F45" s="2">
        <f t="shared" si="41"/>
        <v>1519.9500000000003</v>
      </c>
      <c r="G45">
        <v>2434</v>
      </c>
      <c r="H45" s="2">
        <f t="shared" si="42"/>
        <v>1173.79</v>
      </c>
      <c r="I45" s="2">
        <f t="shared" si="43"/>
        <v>1260.21</v>
      </c>
      <c r="J45" s="2">
        <v>4384</v>
      </c>
      <c r="K45" s="2">
        <f t="shared" si="44"/>
        <v>2501</v>
      </c>
      <c r="L45" s="3">
        <f t="shared" si="45"/>
        <v>1291.6099999999997</v>
      </c>
      <c r="M45" s="2">
        <f t="shared" si="46"/>
        <v>3092.3900000000003</v>
      </c>
      <c r="N45" s="2">
        <f t="shared" si="47"/>
        <v>1209.3900000000003</v>
      </c>
      <c r="O45">
        <v>1883</v>
      </c>
      <c r="P45" s="2">
        <f t="shared" si="48"/>
        <v>905.86999999999989</v>
      </c>
      <c r="Q45" s="2">
        <f t="shared" si="49"/>
        <v>977.13000000000011</v>
      </c>
      <c r="R45" s="2">
        <v>3164</v>
      </c>
      <c r="S45" s="2">
        <f t="shared" si="50"/>
        <v>1889</v>
      </c>
      <c r="T45" s="3">
        <f t="shared" si="51"/>
        <v>1039.6399999999999</v>
      </c>
      <c r="U45" s="2">
        <f t="shared" si="52"/>
        <v>2124.36</v>
      </c>
      <c r="V45" s="2">
        <f t="shared" si="53"/>
        <v>849.36000000000013</v>
      </c>
      <c r="W45" s="2">
        <v>1275</v>
      </c>
      <c r="X45" s="3">
        <f t="shared" si="54"/>
        <v>427.31999999999994</v>
      </c>
      <c r="Y45" s="2">
        <f t="shared" si="55"/>
        <v>847.68000000000006</v>
      </c>
      <c r="Z45" s="2">
        <v>3878</v>
      </c>
      <c r="AA45" s="2">
        <f t="shared" si="56"/>
        <v>2068</v>
      </c>
      <c r="AB45" s="3">
        <f t="shared" si="57"/>
        <v>1190.1399999999999</v>
      </c>
      <c r="AC45" s="2">
        <f t="shared" si="58"/>
        <v>2687.86</v>
      </c>
      <c r="AD45" s="3">
        <f t="shared" si="59"/>
        <v>877.86000000000013</v>
      </c>
      <c r="AE45" s="2">
        <v>1810</v>
      </c>
      <c r="AF45" s="3">
        <f t="shared" si="60"/>
        <v>932.33999999999992</v>
      </c>
      <c r="AG45" s="2">
        <f t="shared" si="61"/>
        <v>877.66000000000008</v>
      </c>
      <c r="AH45" s="6"/>
      <c r="AI45" s="6"/>
    </row>
    <row r="46" spans="1:35" x14ac:dyDescent="0.25">
      <c r="A46" t="s">
        <v>33</v>
      </c>
      <c r="B46" s="2">
        <v>12717</v>
      </c>
      <c r="C46" s="2">
        <f t="shared" si="38"/>
        <v>7238</v>
      </c>
      <c r="D46" s="3">
        <f t="shared" si="39"/>
        <v>3679.3999999999996</v>
      </c>
      <c r="E46" s="2">
        <f t="shared" si="40"/>
        <v>9037.6</v>
      </c>
      <c r="F46" s="2">
        <f t="shared" si="41"/>
        <v>3558.6000000000004</v>
      </c>
      <c r="G46">
        <v>5479</v>
      </c>
      <c r="H46" s="2">
        <f t="shared" si="42"/>
        <v>2958.58</v>
      </c>
      <c r="I46" s="2">
        <f t="shared" si="43"/>
        <v>2520.42</v>
      </c>
      <c r="J46" s="2">
        <v>9860</v>
      </c>
      <c r="K46" s="2">
        <f t="shared" si="44"/>
        <v>5882</v>
      </c>
      <c r="L46" s="3">
        <f t="shared" si="45"/>
        <v>3233.45</v>
      </c>
      <c r="M46" s="2">
        <f t="shared" si="46"/>
        <v>6626.55</v>
      </c>
      <c r="N46" s="2">
        <f t="shared" si="47"/>
        <v>2648.55</v>
      </c>
      <c r="O46">
        <v>3978</v>
      </c>
      <c r="P46" s="2">
        <f t="shared" si="48"/>
        <v>2163.33</v>
      </c>
      <c r="Q46" s="2">
        <f t="shared" si="49"/>
        <v>1814.67</v>
      </c>
      <c r="R46" s="2">
        <v>7337</v>
      </c>
      <c r="S46" s="2">
        <f t="shared" si="50"/>
        <v>4413</v>
      </c>
      <c r="T46" s="3">
        <f t="shared" si="51"/>
        <v>2481.3199999999997</v>
      </c>
      <c r="U46" s="2">
        <f t="shared" si="52"/>
        <v>4855.68</v>
      </c>
      <c r="V46" s="2">
        <f t="shared" si="53"/>
        <v>1931.6800000000003</v>
      </c>
      <c r="W46" s="2">
        <v>2924</v>
      </c>
      <c r="X46" s="3">
        <f t="shared" si="54"/>
        <v>1016.72</v>
      </c>
      <c r="Y46" s="2">
        <f t="shared" si="55"/>
        <v>1907.28</v>
      </c>
      <c r="Z46" s="2">
        <v>10203</v>
      </c>
      <c r="AA46" s="2">
        <f t="shared" si="56"/>
        <v>5865</v>
      </c>
      <c r="AB46" s="3">
        <f t="shared" si="57"/>
        <v>2907.38</v>
      </c>
      <c r="AC46" s="2">
        <f t="shared" si="58"/>
        <v>7295.62</v>
      </c>
      <c r="AD46" s="3">
        <f t="shared" si="59"/>
        <v>2957.62</v>
      </c>
      <c r="AE46" s="2">
        <v>4338</v>
      </c>
      <c r="AF46" s="3">
        <f t="shared" si="60"/>
        <v>2206.54</v>
      </c>
      <c r="AG46" s="2">
        <f t="shared" si="61"/>
        <v>2131.46</v>
      </c>
      <c r="AH46" s="6"/>
      <c r="AI46" s="6"/>
    </row>
    <row r="47" spans="1:35" x14ac:dyDescent="0.25">
      <c r="A47" t="s">
        <v>37</v>
      </c>
      <c r="B47" s="2">
        <v>6071</v>
      </c>
      <c r="C47" s="2">
        <f t="shared" si="38"/>
        <v>3484</v>
      </c>
      <c r="D47" s="3">
        <f t="shared" si="39"/>
        <v>2117.0499999999997</v>
      </c>
      <c r="E47" s="2">
        <f t="shared" si="40"/>
        <v>3953.9500000000003</v>
      </c>
      <c r="F47" s="2">
        <f t="shared" si="41"/>
        <v>1366.9500000000003</v>
      </c>
      <c r="G47">
        <v>2587</v>
      </c>
      <c r="H47" s="2">
        <f t="shared" si="42"/>
        <v>1506.82</v>
      </c>
      <c r="I47" s="2">
        <f t="shared" si="43"/>
        <v>1080.18</v>
      </c>
      <c r="J47" s="2">
        <v>4111</v>
      </c>
      <c r="K47" s="2">
        <f t="shared" si="44"/>
        <v>2569</v>
      </c>
      <c r="L47" s="3">
        <f t="shared" si="45"/>
        <v>1460.38</v>
      </c>
      <c r="M47" s="2">
        <f t="shared" si="46"/>
        <v>2650.62</v>
      </c>
      <c r="N47" s="2">
        <f t="shared" si="47"/>
        <v>1108.6199999999999</v>
      </c>
      <c r="O47">
        <v>1542</v>
      </c>
      <c r="P47" s="2">
        <f t="shared" si="48"/>
        <v>844.05</v>
      </c>
      <c r="Q47" s="2">
        <f t="shared" si="49"/>
        <v>697.95</v>
      </c>
      <c r="R47" s="2">
        <v>3333</v>
      </c>
      <c r="S47" s="2">
        <f t="shared" si="50"/>
        <v>1914</v>
      </c>
      <c r="T47" s="3">
        <f t="shared" si="51"/>
        <v>1208.6399999999999</v>
      </c>
      <c r="U47" s="2">
        <f t="shared" si="52"/>
        <v>2124.36</v>
      </c>
      <c r="V47" s="2">
        <f t="shared" si="53"/>
        <v>705.36000000000013</v>
      </c>
      <c r="W47" s="2">
        <v>1419</v>
      </c>
      <c r="X47" s="3">
        <f t="shared" si="54"/>
        <v>571.31999999999994</v>
      </c>
      <c r="Y47" s="2">
        <f t="shared" si="55"/>
        <v>847.68000000000006</v>
      </c>
      <c r="Z47" s="2">
        <v>4725</v>
      </c>
      <c r="AA47" s="2">
        <f t="shared" si="56"/>
        <v>2572</v>
      </c>
      <c r="AB47" s="3">
        <f t="shared" si="57"/>
        <v>1653.1599999999999</v>
      </c>
      <c r="AC47" s="2">
        <f t="shared" si="58"/>
        <v>3071.84</v>
      </c>
      <c r="AD47" s="3">
        <f t="shared" si="59"/>
        <v>918.84000000000015</v>
      </c>
      <c r="AE47" s="2">
        <v>2153</v>
      </c>
      <c r="AF47" s="3">
        <f t="shared" si="60"/>
        <v>1149.96</v>
      </c>
      <c r="AG47" s="2">
        <f t="shared" si="61"/>
        <v>1003.0400000000001</v>
      </c>
      <c r="AH47" s="6"/>
      <c r="AI47" s="6"/>
    </row>
    <row r="48" spans="1:35" x14ac:dyDescent="0.25">
      <c r="A48" t="s">
        <v>34</v>
      </c>
      <c r="B48" s="2">
        <v>21542</v>
      </c>
      <c r="C48" s="2">
        <f t="shared" si="38"/>
        <v>11611</v>
      </c>
      <c r="D48" s="3">
        <f t="shared" si="39"/>
        <v>6855.9</v>
      </c>
      <c r="E48" s="2">
        <f t="shared" si="40"/>
        <v>14686.1</v>
      </c>
      <c r="F48" s="2">
        <f t="shared" si="41"/>
        <v>4755.1000000000004</v>
      </c>
      <c r="G48">
        <v>9931</v>
      </c>
      <c r="H48" s="2">
        <f t="shared" si="42"/>
        <v>5610.28</v>
      </c>
      <c r="I48" s="2">
        <f t="shared" si="43"/>
        <v>4320.72</v>
      </c>
      <c r="J48" s="2">
        <v>16591</v>
      </c>
      <c r="K48" s="2">
        <f t="shared" si="44"/>
        <v>9343</v>
      </c>
      <c r="L48" s="3">
        <f t="shared" si="45"/>
        <v>5546.75</v>
      </c>
      <c r="M48" s="2">
        <f t="shared" si="46"/>
        <v>11044.25</v>
      </c>
      <c r="N48" s="2">
        <f t="shared" si="47"/>
        <v>3796.25</v>
      </c>
      <c r="O48">
        <v>7248</v>
      </c>
      <c r="P48" s="2">
        <f t="shared" si="48"/>
        <v>4037.43</v>
      </c>
      <c r="Q48" s="2">
        <f t="shared" si="49"/>
        <v>3210.57</v>
      </c>
      <c r="R48" s="2">
        <v>10647</v>
      </c>
      <c r="S48" s="2">
        <f t="shared" si="50"/>
        <v>6170</v>
      </c>
      <c r="T48" s="3">
        <f t="shared" si="51"/>
        <v>3363.4800000000005</v>
      </c>
      <c r="U48" s="2">
        <f t="shared" si="52"/>
        <v>7283.5199999999995</v>
      </c>
      <c r="V48" s="2">
        <f t="shared" si="53"/>
        <v>2806.5199999999995</v>
      </c>
      <c r="W48" s="2">
        <v>4477</v>
      </c>
      <c r="X48" s="3">
        <f t="shared" si="54"/>
        <v>1828</v>
      </c>
      <c r="Y48" s="2">
        <f t="shared" si="55"/>
        <v>2649</v>
      </c>
      <c r="Z48" s="2">
        <v>12613</v>
      </c>
      <c r="AA48" s="2">
        <f t="shared" si="56"/>
        <v>6829</v>
      </c>
      <c r="AB48" s="3">
        <f t="shared" si="57"/>
        <v>3781.4599999999991</v>
      </c>
      <c r="AC48" s="2">
        <f t="shared" si="58"/>
        <v>8831.5400000000009</v>
      </c>
      <c r="AD48" s="3">
        <f t="shared" si="59"/>
        <v>3047.5400000000009</v>
      </c>
      <c r="AE48" s="2">
        <v>5784</v>
      </c>
      <c r="AF48" s="3">
        <f t="shared" si="60"/>
        <v>3025.64</v>
      </c>
      <c r="AG48" s="2">
        <f t="shared" si="61"/>
        <v>2758.36</v>
      </c>
      <c r="AH48" s="6"/>
      <c r="AI48" s="6"/>
    </row>
    <row r="49" spans="1:35" x14ac:dyDescent="0.25">
      <c r="A49" s="7" t="s">
        <v>35</v>
      </c>
      <c r="B49" s="8">
        <v>9632</v>
      </c>
      <c r="C49" s="8">
        <f t="shared" si="38"/>
        <v>5214</v>
      </c>
      <c r="D49" s="9">
        <f t="shared" si="39"/>
        <v>2853.8</v>
      </c>
      <c r="E49" s="8">
        <f t="shared" si="40"/>
        <v>6778.2</v>
      </c>
      <c r="F49" s="8">
        <f t="shared" si="41"/>
        <v>2360.1999999999998</v>
      </c>
      <c r="G49" s="7">
        <v>4418</v>
      </c>
      <c r="H49" s="8">
        <f t="shared" si="42"/>
        <v>2257.64</v>
      </c>
      <c r="I49" s="8">
        <f t="shared" si="43"/>
        <v>2160.36</v>
      </c>
      <c r="J49" s="8">
        <v>6904</v>
      </c>
      <c r="K49" s="8">
        <f t="shared" si="44"/>
        <v>3825</v>
      </c>
      <c r="L49" s="9">
        <f t="shared" si="45"/>
        <v>2044.5299999999997</v>
      </c>
      <c r="M49" s="8">
        <f t="shared" si="46"/>
        <v>4859.47</v>
      </c>
      <c r="N49" s="8">
        <f t="shared" si="47"/>
        <v>1780.4700000000003</v>
      </c>
      <c r="O49" s="7">
        <v>3079</v>
      </c>
      <c r="P49" s="8">
        <f t="shared" si="48"/>
        <v>1543.51</v>
      </c>
      <c r="Q49" s="8">
        <f t="shared" si="49"/>
        <v>1535.49</v>
      </c>
      <c r="R49" s="8">
        <v>4804</v>
      </c>
      <c r="S49" s="8">
        <f t="shared" si="50"/>
        <v>2783</v>
      </c>
      <c r="T49" s="9">
        <f t="shared" si="51"/>
        <v>1162.2400000000002</v>
      </c>
      <c r="U49" s="8">
        <f t="shared" si="52"/>
        <v>3641.7599999999998</v>
      </c>
      <c r="V49" s="8">
        <f t="shared" si="53"/>
        <v>1620.7599999999998</v>
      </c>
      <c r="W49" s="8">
        <v>2021</v>
      </c>
      <c r="X49" s="9">
        <f t="shared" si="54"/>
        <v>749.48</v>
      </c>
      <c r="Y49" s="8">
        <f t="shared" si="55"/>
        <v>1271.52</v>
      </c>
      <c r="Z49" s="8">
        <v>6062</v>
      </c>
      <c r="AA49" s="8">
        <f t="shared" si="56"/>
        <v>3255</v>
      </c>
      <c r="AB49" s="9">
        <f t="shared" si="57"/>
        <v>1454.2399999999998</v>
      </c>
      <c r="AC49" s="8">
        <f t="shared" si="58"/>
        <v>4607.76</v>
      </c>
      <c r="AD49" s="9">
        <f t="shared" si="59"/>
        <v>1800.7600000000002</v>
      </c>
      <c r="AE49" s="8">
        <v>2807</v>
      </c>
      <c r="AF49" s="9">
        <f t="shared" si="60"/>
        <v>1427.82</v>
      </c>
      <c r="AG49" s="8">
        <f t="shared" si="61"/>
        <v>1379.18</v>
      </c>
      <c r="AH49" s="6"/>
    </row>
    <row r="50" spans="1:35" x14ac:dyDescent="0.25">
      <c r="A50" t="s">
        <v>30</v>
      </c>
      <c r="B50" s="2">
        <f t="shared" ref="B50:I50" si="62">SUM(B44:B49)</f>
        <v>79183</v>
      </c>
      <c r="C50" s="2">
        <f t="shared" si="62"/>
        <v>42454</v>
      </c>
      <c r="D50" s="2">
        <f t="shared" si="62"/>
        <v>22697.999999999996</v>
      </c>
      <c r="E50" s="2">
        <f t="shared" si="62"/>
        <v>56484.999999999993</v>
      </c>
      <c r="F50" s="2">
        <f t="shared" si="62"/>
        <v>19756.000000000004</v>
      </c>
      <c r="G50" s="2">
        <f t="shared" si="62"/>
        <v>36729</v>
      </c>
      <c r="H50" s="2">
        <f t="shared" si="62"/>
        <v>18726</v>
      </c>
      <c r="I50" s="2">
        <f t="shared" si="62"/>
        <v>18003</v>
      </c>
      <c r="J50" s="2">
        <f>SUM(J44:J49)</f>
        <v>64215</v>
      </c>
      <c r="K50" s="2">
        <f>SUM(K44:K49)</f>
        <v>35550</v>
      </c>
      <c r="L50" s="2">
        <f>SUM(L44:L49)</f>
        <v>20038</v>
      </c>
      <c r="M50" s="2">
        <f t="shared" ref="M50:Y50" si="63">SUM(M44:M49)</f>
        <v>44177</v>
      </c>
      <c r="N50" s="2">
        <f t="shared" si="63"/>
        <v>15512</v>
      </c>
      <c r="O50" s="2">
        <f t="shared" si="63"/>
        <v>28665</v>
      </c>
      <c r="P50" s="2">
        <f t="shared" si="63"/>
        <v>14706</v>
      </c>
      <c r="Q50" s="2">
        <f t="shared" si="63"/>
        <v>13959</v>
      </c>
      <c r="R50" s="2">
        <f t="shared" si="63"/>
        <v>44651</v>
      </c>
      <c r="S50" s="2">
        <f t="shared" si="63"/>
        <v>26258</v>
      </c>
      <c r="T50" s="2">
        <f t="shared" si="63"/>
        <v>14302.999999999998</v>
      </c>
      <c r="U50" s="2">
        <f t="shared" si="63"/>
        <v>30348</v>
      </c>
      <c r="V50" s="2">
        <f t="shared" si="63"/>
        <v>11955.000000000002</v>
      </c>
      <c r="W50" s="2">
        <f t="shared" si="63"/>
        <v>18393</v>
      </c>
      <c r="X50" s="2">
        <f t="shared" si="63"/>
        <v>7797</v>
      </c>
      <c r="Y50" s="2">
        <f t="shared" si="63"/>
        <v>10596</v>
      </c>
      <c r="Z50" s="2">
        <f>SUM(Z44:Z49)</f>
        <v>53670</v>
      </c>
      <c r="AA50" s="2">
        <f t="shared" ref="AA50:AG50" si="64">SUM(AA44:AA49)</f>
        <v>28588</v>
      </c>
      <c r="AB50" s="2">
        <f t="shared" si="64"/>
        <v>15271.999999999998</v>
      </c>
      <c r="AC50" s="2">
        <f t="shared" si="64"/>
        <v>38398.000000000007</v>
      </c>
      <c r="AD50" s="2">
        <f t="shared" si="64"/>
        <v>13316.000000000002</v>
      </c>
      <c r="AE50" s="2">
        <f t="shared" si="64"/>
        <v>25082</v>
      </c>
      <c r="AF50" s="2">
        <f t="shared" si="64"/>
        <v>12544</v>
      </c>
      <c r="AG50" s="2">
        <f t="shared" si="64"/>
        <v>12538</v>
      </c>
      <c r="AH50" s="6"/>
    </row>
    <row r="51" spans="1:35" x14ac:dyDescent="0.25">
      <c r="A51" s="3"/>
      <c r="B51" s="3">
        <f t="shared" ref="B51:I51" si="65">B50-B2</f>
        <v>-1</v>
      </c>
      <c r="C51" s="3">
        <f t="shared" si="65"/>
        <v>-1</v>
      </c>
      <c r="D51" s="3">
        <f t="shared" si="65"/>
        <v>-1.000000000003638</v>
      </c>
      <c r="E51" s="3">
        <f t="shared" si="65"/>
        <v>0</v>
      </c>
      <c r="F51" s="3">
        <f t="shared" si="65"/>
        <v>0</v>
      </c>
      <c r="G51" s="3">
        <f t="shared" si="65"/>
        <v>0</v>
      </c>
      <c r="H51" s="3">
        <f t="shared" si="65"/>
        <v>0</v>
      </c>
      <c r="I51" s="3">
        <f t="shared" si="65"/>
        <v>0</v>
      </c>
      <c r="J51" s="3">
        <f t="shared" ref="J51:AG51" si="66">J50-J2</f>
        <v>0</v>
      </c>
      <c r="K51" s="3">
        <f t="shared" si="66"/>
        <v>0</v>
      </c>
      <c r="L51" s="3">
        <f t="shared" si="66"/>
        <v>0</v>
      </c>
      <c r="M51" s="3">
        <f t="shared" si="66"/>
        <v>0</v>
      </c>
      <c r="N51" s="3">
        <f t="shared" si="66"/>
        <v>0</v>
      </c>
      <c r="O51" s="3">
        <f t="shared" si="66"/>
        <v>0</v>
      </c>
      <c r="P51" s="3">
        <f t="shared" si="66"/>
        <v>0</v>
      </c>
      <c r="Q51" s="3">
        <f t="shared" si="66"/>
        <v>0</v>
      </c>
      <c r="R51" s="3">
        <f t="shared" si="66"/>
        <v>0</v>
      </c>
      <c r="S51" s="3">
        <f t="shared" si="66"/>
        <v>0</v>
      </c>
      <c r="T51" s="3">
        <f t="shared" si="66"/>
        <v>0</v>
      </c>
      <c r="U51" s="3">
        <f t="shared" si="66"/>
        <v>0</v>
      </c>
      <c r="V51" s="3">
        <f t="shared" si="66"/>
        <v>0</v>
      </c>
      <c r="W51" s="3">
        <f t="shared" si="66"/>
        <v>0</v>
      </c>
      <c r="X51" s="3">
        <f t="shared" si="66"/>
        <v>0</v>
      </c>
      <c r="Y51" s="3">
        <f t="shared" si="66"/>
        <v>0</v>
      </c>
      <c r="Z51" s="3">
        <f t="shared" si="66"/>
        <v>0</v>
      </c>
      <c r="AA51" s="3">
        <f t="shared" si="66"/>
        <v>0</v>
      </c>
      <c r="AB51" s="3">
        <f t="shared" si="66"/>
        <v>0</v>
      </c>
      <c r="AC51" s="3">
        <f t="shared" si="66"/>
        <v>0</v>
      </c>
      <c r="AD51" s="3">
        <f t="shared" si="66"/>
        <v>0</v>
      </c>
      <c r="AE51" s="3">
        <f t="shared" si="66"/>
        <v>0</v>
      </c>
      <c r="AF51" s="3">
        <f t="shared" si="66"/>
        <v>0</v>
      </c>
      <c r="AG51" s="3">
        <f t="shared" si="66"/>
        <v>0</v>
      </c>
      <c r="AH51" s="6"/>
    </row>
    <row r="52" spans="1:3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6"/>
    </row>
    <row r="53" spans="1:35" x14ac:dyDescent="0.25">
      <c r="A53" s="5" t="s">
        <v>41</v>
      </c>
      <c r="AE53" s="3"/>
      <c r="AG53" s="3"/>
      <c r="AH53" s="6"/>
    </row>
    <row r="54" spans="1:35" x14ac:dyDescent="0.25">
      <c r="A54" t="s">
        <v>31</v>
      </c>
      <c r="B54" s="4">
        <f t="shared" ref="B54:D59" si="67">B44/B$50</f>
        <v>0.30038013209906167</v>
      </c>
      <c r="C54" s="4">
        <f t="shared" si="67"/>
        <v>0.28042116172798792</v>
      </c>
      <c r="D54" s="4">
        <f t="shared" si="67"/>
        <v>0.25155520310159485</v>
      </c>
      <c r="E54" s="4">
        <v>0.32</v>
      </c>
      <c r="F54" s="4">
        <f t="shared" ref="F54:H59" si="68">F44/F$50</f>
        <v>0.31358574610244988</v>
      </c>
      <c r="G54" s="4">
        <f t="shared" si="68"/>
        <v>0.32345013477088946</v>
      </c>
      <c r="H54" s="4">
        <f t="shared" si="68"/>
        <v>0.2786975328420378</v>
      </c>
      <c r="I54" s="4">
        <v>0.37</v>
      </c>
      <c r="J54" s="4">
        <f t="shared" ref="J54:L59" si="69">J44/J$50</f>
        <v>0.3482831114225648</v>
      </c>
      <c r="K54" s="4">
        <f t="shared" si="69"/>
        <v>0.32151898734177214</v>
      </c>
      <c r="L54" s="4">
        <f t="shared" si="69"/>
        <v>0.32245134244934626</v>
      </c>
      <c r="M54" s="4">
        <v>0.36</v>
      </c>
      <c r="N54" s="4">
        <f t="shared" ref="N54:P59" si="70">N44/N$50</f>
        <v>0.32031459515214022</v>
      </c>
      <c r="O54" s="4">
        <f t="shared" si="70"/>
        <v>0.38147566718995291</v>
      </c>
      <c r="P54" s="4">
        <f t="shared" si="70"/>
        <v>0.35440024479804166</v>
      </c>
      <c r="Q54" s="4">
        <v>0.41</v>
      </c>
      <c r="R54" s="4">
        <f t="shared" ref="R54:T59" si="71">R44/R$50</f>
        <v>0.3441356296611498</v>
      </c>
      <c r="S54" s="4">
        <f t="shared" si="71"/>
        <v>0.34614212811333689</v>
      </c>
      <c r="T54" s="4">
        <f t="shared" si="71"/>
        <v>0.35291057820037747</v>
      </c>
      <c r="U54" s="4">
        <v>0.34</v>
      </c>
      <c r="V54" s="4">
        <f t="shared" ref="V54:X59" si="72">V44/V$50</f>
        <v>0.33804433291509839</v>
      </c>
      <c r="W54" s="4">
        <f t="shared" si="72"/>
        <v>0.34127113575816886</v>
      </c>
      <c r="X54" s="4">
        <f t="shared" si="72"/>
        <v>0.41094780043606521</v>
      </c>
      <c r="Y54" s="4">
        <v>0.28999999999999998</v>
      </c>
      <c r="Z54" s="4">
        <f t="shared" ref="Z54:AB59" si="73">Z44/Z$50</f>
        <v>0.30163964971119805</v>
      </c>
      <c r="AA54" s="4">
        <f t="shared" si="73"/>
        <v>0.27980271442563315</v>
      </c>
      <c r="AB54" s="4">
        <f t="shared" si="73"/>
        <v>0.28061943425877434</v>
      </c>
      <c r="AC54" s="4">
        <v>0.31</v>
      </c>
      <c r="AD54" s="4">
        <f t="shared" ref="AD54:AF59" si="74">AD44/AD$50</f>
        <v>0.27886602583358355</v>
      </c>
      <c r="AE54" s="4">
        <f t="shared" si="74"/>
        <v>0.32652898492943144</v>
      </c>
      <c r="AF54" s="4">
        <f t="shared" si="74"/>
        <v>0.3030691964285715</v>
      </c>
      <c r="AG54" s="4">
        <v>0.35</v>
      </c>
      <c r="AH54" s="6"/>
    </row>
    <row r="55" spans="1:35" x14ac:dyDescent="0.25">
      <c r="A55" t="s">
        <v>32</v>
      </c>
      <c r="B55" s="4">
        <f t="shared" si="67"/>
        <v>6.8651099352133663E-2</v>
      </c>
      <c r="C55" s="4">
        <f t="shared" si="67"/>
        <v>7.0711829274037782E-2</v>
      </c>
      <c r="D55" s="4">
        <f t="shared" si="67"/>
        <v>6.5294299057185659E-2</v>
      </c>
      <c r="E55" s="4">
        <v>7.0000000000000007E-2</v>
      </c>
      <c r="F55" s="4">
        <f t="shared" si="68"/>
        <v>7.6936120672200847E-2</v>
      </c>
      <c r="G55" s="4">
        <f t="shared" si="68"/>
        <v>6.6269160608783254E-2</v>
      </c>
      <c r="H55" s="4">
        <f t="shared" si="68"/>
        <v>6.2682366762789696E-2</v>
      </c>
      <c r="I55" s="4">
        <v>7.0000000000000007E-2</v>
      </c>
      <c r="J55" s="4">
        <f t="shared" si="69"/>
        <v>6.8270653274157128E-2</v>
      </c>
      <c r="K55" s="4">
        <f t="shared" si="69"/>
        <v>7.0351617440225028E-2</v>
      </c>
      <c r="L55" s="4">
        <f t="shared" si="69"/>
        <v>6.4458029743487355E-2</v>
      </c>
      <c r="M55" s="4">
        <v>7.0000000000000007E-2</v>
      </c>
      <c r="N55" s="4">
        <f t="shared" si="70"/>
        <v>7.7964801444043344E-2</v>
      </c>
      <c r="O55" s="4">
        <f t="shared" si="70"/>
        <v>6.5689865689865692E-2</v>
      </c>
      <c r="P55" s="4">
        <f t="shared" si="70"/>
        <v>6.159866721066231E-2</v>
      </c>
      <c r="Q55" s="4">
        <v>7.0000000000000007E-2</v>
      </c>
      <c r="R55" s="4">
        <f t="shared" si="71"/>
        <v>7.0860675012877655E-2</v>
      </c>
      <c r="S55" s="4">
        <f t="shared" si="71"/>
        <v>7.1939980196511544E-2</v>
      </c>
      <c r="T55" s="4">
        <f t="shared" si="71"/>
        <v>7.2686848912815488E-2</v>
      </c>
      <c r="U55" s="4">
        <v>7.0000000000000007E-2</v>
      </c>
      <c r="V55" s="4">
        <f t="shared" si="72"/>
        <v>7.1046424090338775E-2</v>
      </c>
      <c r="W55" s="4">
        <f t="shared" si="72"/>
        <v>6.931984994291307E-2</v>
      </c>
      <c r="X55" s="4">
        <f t="shared" si="72"/>
        <v>5.4805694497883792E-2</v>
      </c>
      <c r="Y55" s="4">
        <v>0.08</v>
      </c>
      <c r="Z55" s="4">
        <f t="shared" si="73"/>
        <v>7.225638159120551E-2</v>
      </c>
      <c r="AA55" s="4">
        <f t="shared" si="73"/>
        <v>7.2338043934517982E-2</v>
      </c>
      <c r="AB55" s="4">
        <f t="shared" si="73"/>
        <v>7.7929544264012579E-2</v>
      </c>
      <c r="AC55" s="4">
        <v>7.0000000000000007E-2</v>
      </c>
      <c r="AD55" s="4">
        <f t="shared" si="74"/>
        <v>6.5925202763592677E-2</v>
      </c>
      <c r="AE55" s="4">
        <f t="shared" si="74"/>
        <v>7.2163304361693645E-2</v>
      </c>
      <c r="AF55" s="4">
        <f t="shared" si="74"/>
        <v>7.432557397959183E-2</v>
      </c>
      <c r="AG55" s="4">
        <v>7.0000000000000007E-2</v>
      </c>
      <c r="AH55" s="6"/>
    </row>
    <row r="56" spans="1:35" x14ac:dyDescent="0.25">
      <c r="A56" t="s">
        <v>33</v>
      </c>
      <c r="B56" s="4">
        <f t="shared" si="67"/>
        <v>0.16060265461020673</v>
      </c>
      <c r="C56" s="4">
        <f t="shared" si="67"/>
        <v>0.17049041315305979</v>
      </c>
      <c r="D56" s="4">
        <f t="shared" si="67"/>
        <v>0.16210238787558376</v>
      </c>
      <c r="E56" s="4">
        <v>0.16</v>
      </c>
      <c r="F56" s="4">
        <f t="shared" si="68"/>
        <v>0.18012755618546264</v>
      </c>
      <c r="G56" s="4">
        <f t="shared" si="68"/>
        <v>0.14917367747556426</v>
      </c>
      <c r="H56" s="4">
        <f t="shared" si="68"/>
        <v>0.15799316458400084</v>
      </c>
      <c r="I56" s="4">
        <v>0.14000000000000001</v>
      </c>
      <c r="J56" s="4">
        <f t="shared" si="69"/>
        <v>0.15354667912481507</v>
      </c>
      <c r="K56" s="4">
        <f t="shared" si="69"/>
        <v>0.16545710267229255</v>
      </c>
      <c r="L56" s="4">
        <f t="shared" si="69"/>
        <v>0.16136590478091625</v>
      </c>
      <c r="M56" s="4">
        <v>0.15</v>
      </c>
      <c r="N56" s="4">
        <f t="shared" si="70"/>
        <v>0.1707420061887571</v>
      </c>
      <c r="O56" s="4">
        <f t="shared" si="70"/>
        <v>0.13877551020408163</v>
      </c>
      <c r="P56" s="4">
        <f t="shared" si="70"/>
        <v>0.14710526315789474</v>
      </c>
      <c r="Q56" s="4">
        <v>0.13</v>
      </c>
      <c r="R56" s="4">
        <f t="shared" si="71"/>
        <v>0.16431882824572797</v>
      </c>
      <c r="S56" s="4">
        <f t="shared" si="71"/>
        <v>0.16806306649402086</v>
      </c>
      <c r="T56" s="4">
        <f t="shared" si="71"/>
        <v>0.17348248619170803</v>
      </c>
      <c r="U56" s="4">
        <v>0.16</v>
      </c>
      <c r="V56" s="4">
        <f t="shared" si="72"/>
        <v>0.1615792555416144</v>
      </c>
      <c r="W56" s="4">
        <f t="shared" si="72"/>
        <v>0.15897352253574729</v>
      </c>
      <c r="X56" s="4">
        <f t="shared" si="72"/>
        <v>0.13039887136077979</v>
      </c>
      <c r="Y56" s="4">
        <v>0.18</v>
      </c>
      <c r="Z56" s="4">
        <f t="shared" si="73"/>
        <v>0.19010620458356625</v>
      </c>
      <c r="AA56" s="4">
        <f t="shared" si="73"/>
        <v>0.2051560095144816</v>
      </c>
      <c r="AB56" s="4">
        <f t="shared" si="73"/>
        <v>0.19037323205866949</v>
      </c>
      <c r="AC56" s="4">
        <v>0.19</v>
      </c>
      <c r="AD56" s="4">
        <f t="shared" si="74"/>
        <v>0.22211024331631116</v>
      </c>
      <c r="AE56" s="4">
        <f t="shared" si="74"/>
        <v>0.17295271509449006</v>
      </c>
      <c r="AF56" s="4">
        <f t="shared" si="74"/>
        <v>0.17590401785714285</v>
      </c>
      <c r="AG56" s="4">
        <v>0.17</v>
      </c>
      <c r="AH56" s="6"/>
    </row>
    <row r="57" spans="1:35" x14ac:dyDescent="0.25">
      <c r="A57" t="s">
        <v>37</v>
      </c>
      <c r="B57" s="4">
        <f t="shared" si="67"/>
        <v>7.667049745526186E-2</v>
      </c>
      <c r="C57" s="4">
        <f t="shared" si="67"/>
        <v>8.2065294200782027E-2</v>
      </c>
      <c r="D57" s="4">
        <f t="shared" si="67"/>
        <v>9.3270332187857963E-2</v>
      </c>
      <c r="E57" s="4">
        <v>7.0000000000000007E-2</v>
      </c>
      <c r="F57" s="4">
        <f t="shared" si="68"/>
        <v>6.9191637983397447E-2</v>
      </c>
      <c r="G57" s="4">
        <f t="shared" si="68"/>
        <v>7.0434806283862894E-2</v>
      </c>
      <c r="H57" s="4">
        <f t="shared" si="68"/>
        <v>8.0466730748691651E-2</v>
      </c>
      <c r="I57" s="4">
        <v>0.06</v>
      </c>
      <c r="J57" s="4">
        <f t="shared" si="69"/>
        <v>6.4019310130031926E-2</v>
      </c>
      <c r="K57" s="4">
        <f t="shared" si="69"/>
        <v>7.2264416315049221E-2</v>
      </c>
      <c r="L57" s="4">
        <f t="shared" si="69"/>
        <v>7.2880526998702469E-2</v>
      </c>
      <c r="M57" s="4">
        <v>0.06</v>
      </c>
      <c r="N57" s="4">
        <f t="shared" si="70"/>
        <v>7.1468540484785958E-2</v>
      </c>
      <c r="O57" s="4">
        <f t="shared" si="70"/>
        <v>5.3793825222396653E-2</v>
      </c>
      <c r="P57" s="4">
        <f t="shared" si="70"/>
        <v>5.7394940840473273E-2</v>
      </c>
      <c r="Q57" s="4">
        <v>0.05</v>
      </c>
      <c r="R57" s="4">
        <f t="shared" si="71"/>
        <v>7.4645584645360682E-2</v>
      </c>
      <c r="S57" s="4">
        <f t="shared" si="71"/>
        <v>7.2892070987889399E-2</v>
      </c>
      <c r="T57" s="4">
        <f t="shared" si="71"/>
        <v>8.4502551912186252E-2</v>
      </c>
      <c r="U57" s="4">
        <v>7.0000000000000007E-2</v>
      </c>
      <c r="V57" s="4">
        <f t="shared" si="72"/>
        <v>5.9001254705144293E-2</v>
      </c>
      <c r="W57" s="4">
        <f t="shared" si="72"/>
        <v>7.7148915348230304E-2</v>
      </c>
      <c r="X57" s="4">
        <f t="shared" si="72"/>
        <v>7.3274336283185831E-2</v>
      </c>
      <c r="Y57" s="4">
        <v>0.08</v>
      </c>
      <c r="Z57" s="4">
        <f t="shared" si="73"/>
        <v>8.8038010061486871E-2</v>
      </c>
      <c r="AA57" s="4">
        <f t="shared" si="73"/>
        <v>8.9967818665174198E-2</v>
      </c>
      <c r="AB57" s="4">
        <f t="shared" si="73"/>
        <v>0.1082477737035097</v>
      </c>
      <c r="AC57" s="4">
        <v>0.08</v>
      </c>
      <c r="AD57" s="4">
        <f t="shared" si="74"/>
        <v>6.9002703514568942E-2</v>
      </c>
      <c r="AE57" s="4">
        <f t="shared" si="74"/>
        <v>8.5838449884379234E-2</v>
      </c>
      <c r="AF57" s="4">
        <f t="shared" si="74"/>
        <v>9.1674107142857147E-2</v>
      </c>
      <c r="AG57" s="4">
        <v>0.08</v>
      </c>
      <c r="AH57" s="6"/>
    </row>
    <row r="58" spans="1:35" x14ac:dyDescent="0.25">
      <c r="A58" t="s">
        <v>34</v>
      </c>
      <c r="B58" s="4">
        <f t="shared" si="67"/>
        <v>0.27205334478360255</v>
      </c>
      <c r="C58" s="4">
        <f t="shared" si="67"/>
        <v>0.27349601922080369</v>
      </c>
      <c r="D58" s="4">
        <f t="shared" si="67"/>
        <v>0.30204863864657683</v>
      </c>
      <c r="E58" s="4">
        <v>0.26</v>
      </c>
      <c r="F58" s="4">
        <f t="shared" si="68"/>
        <v>0.24069143551326178</v>
      </c>
      <c r="G58" s="4">
        <f t="shared" si="68"/>
        <v>0.27038579868768547</v>
      </c>
      <c r="H58" s="4">
        <f t="shared" si="68"/>
        <v>0.29959841931005016</v>
      </c>
      <c r="I58" s="4">
        <v>0.24</v>
      </c>
      <c r="J58" s="4">
        <f t="shared" si="69"/>
        <v>0.25836642529004128</v>
      </c>
      <c r="K58" s="4">
        <f t="shared" si="69"/>
        <v>0.26281293952180029</v>
      </c>
      <c r="L58" s="4">
        <f t="shared" si="69"/>
        <v>0.27681155803972451</v>
      </c>
      <c r="M58" s="4">
        <v>0.25</v>
      </c>
      <c r="N58" s="4">
        <f t="shared" si="70"/>
        <v>0.24472988653945332</v>
      </c>
      <c r="O58" s="4">
        <f t="shared" si="70"/>
        <v>0.25285190999476714</v>
      </c>
      <c r="P58" s="4">
        <f t="shared" si="70"/>
        <v>0.27454304365565074</v>
      </c>
      <c r="Q58" s="4">
        <v>0.23</v>
      </c>
      <c r="R58" s="4">
        <f t="shared" si="71"/>
        <v>0.2384493068464312</v>
      </c>
      <c r="S58" s="4">
        <f t="shared" si="71"/>
        <v>0.23497600731205728</v>
      </c>
      <c r="T58" s="4">
        <f t="shared" si="71"/>
        <v>0.23515905754037622</v>
      </c>
      <c r="U58" s="4">
        <v>0.24</v>
      </c>
      <c r="V58" s="4">
        <f t="shared" si="72"/>
        <v>0.23475700543705555</v>
      </c>
      <c r="W58" s="4">
        <f t="shared" si="72"/>
        <v>0.24340781819170337</v>
      </c>
      <c r="X58" s="4">
        <f t="shared" si="72"/>
        <v>0.23444914710786199</v>
      </c>
      <c r="Y58" s="4">
        <v>0.25</v>
      </c>
      <c r="Z58" s="4">
        <f t="shared" si="73"/>
        <v>0.23501024781069499</v>
      </c>
      <c r="AA58" s="4">
        <f t="shared" si="73"/>
        <v>0.23887645165803834</v>
      </c>
      <c r="AB58" s="4">
        <f t="shared" si="73"/>
        <v>0.2476073860660031</v>
      </c>
      <c r="AC58" s="4">
        <v>0.23</v>
      </c>
      <c r="AD58" s="4">
        <f t="shared" si="74"/>
        <v>0.2288630219285071</v>
      </c>
      <c r="AE58" s="4">
        <f t="shared" si="74"/>
        <v>0.23060362012598676</v>
      </c>
      <c r="AF58" s="4">
        <f t="shared" si="74"/>
        <v>0.24120216836734693</v>
      </c>
      <c r="AG58" s="4">
        <v>0.22</v>
      </c>
      <c r="AH58" s="6"/>
    </row>
    <row r="59" spans="1:35" x14ac:dyDescent="0.25">
      <c r="A59" s="7" t="s">
        <v>35</v>
      </c>
      <c r="B59" s="11">
        <f t="shared" si="67"/>
        <v>0.12164227169973353</v>
      </c>
      <c r="C59" s="11">
        <f t="shared" si="67"/>
        <v>0.12281528242332877</v>
      </c>
      <c r="D59" s="11">
        <f t="shared" si="67"/>
        <v>0.12572913913120101</v>
      </c>
      <c r="E59" s="11">
        <v>0.12</v>
      </c>
      <c r="F59" s="11">
        <f t="shared" si="68"/>
        <v>0.11946750354322734</v>
      </c>
      <c r="G59" s="11">
        <f t="shared" si="68"/>
        <v>0.12028642217321463</v>
      </c>
      <c r="H59" s="11">
        <f t="shared" si="68"/>
        <v>0.12056178575242978</v>
      </c>
      <c r="I59" s="11">
        <v>0.12</v>
      </c>
      <c r="J59" s="11">
        <f t="shared" si="69"/>
        <v>0.10751382075838978</v>
      </c>
      <c r="K59" s="11">
        <f t="shared" si="69"/>
        <v>0.10759493670886076</v>
      </c>
      <c r="L59" s="11">
        <f t="shared" si="69"/>
        <v>0.10203263798782312</v>
      </c>
      <c r="M59" s="11">
        <v>0.11</v>
      </c>
      <c r="N59" s="11">
        <f t="shared" si="70"/>
        <v>0.11478017019082003</v>
      </c>
      <c r="O59" s="11">
        <f t="shared" si="70"/>
        <v>0.10741322169893598</v>
      </c>
      <c r="P59" s="11">
        <f t="shared" si="70"/>
        <v>0.1049578403372773</v>
      </c>
      <c r="Q59" s="11">
        <v>0.11</v>
      </c>
      <c r="R59" s="11">
        <f t="shared" si="71"/>
        <v>0.10758997558845267</v>
      </c>
      <c r="S59" s="11">
        <f t="shared" si="71"/>
        <v>0.10598674689618402</v>
      </c>
      <c r="T59" s="11">
        <f t="shared" si="71"/>
        <v>8.1258477242536556E-2</v>
      </c>
      <c r="U59" s="11">
        <v>0.12</v>
      </c>
      <c r="V59" s="11">
        <f t="shared" si="72"/>
        <v>0.1355717273107486</v>
      </c>
      <c r="W59" s="11">
        <f t="shared" si="72"/>
        <v>0.1098787582232371</v>
      </c>
      <c r="X59" s="11">
        <f t="shared" si="72"/>
        <v>9.6124150314223417E-2</v>
      </c>
      <c r="Y59" s="11">
        <v>0.12</v>
      </c>
      <c r="Z59" s="11">
        <f t="shared" si="73"/>
        <v>0.11294950624184834</v>
      </c>
      <c r="AA59" s="11">
        <f t="shared" si="73"/>
        <v>0.11385896180215475</v>
      </c>
      <c r="AB59" s="11">
        <f t="shared" si="73"/>
        <v>9.5222629649030902E-2</v>
      </c>
      <c r="AC59" s="11">
        <v>0.12</v>
      </c>
      <c r="AD59" s="11">
        <f t="shared" si="74"/>
        <v>0.13523280264343646</v>
      </c>
      <c r="AE59" s="11">
        <f t="shared" si="74"/>
        <v>0.11191292560401882</v>
      </c>
      <c r="AF59" s="11">
        <f t="shared" si="74"/>
        <v>0.11382493622448979</v>
      </c>
      <c r="AG59" s="11">
        <v>0.11</v>
      </c>
      <c r="AH59" s="6"/>
    </row>
    <row r="60" spans="1:35" x14ac:dyDescent="0.25">
      <c r="A60" t="s">
        <v>30</v>
      </c>
      <c r="B60" s="4">
        <f t="shared" ref="B60:I60" si="75">SUM(B54:B59)</f>
        <v>1</v>
      </c>
      <c r="C60" s="4">
        <f t="shared" si="75"/>
        <v>1</v>
      </c>
      <c r="D60" s="4">
        <f t="shared" si="75"/>
        <v>1</v>
      </c>
      <c r="E60" s="4">
        <f t="shared" si="75"/>
        <v>1</v>
      </c>
      <c r="F60" s="4">
        <f t="shared" si="75"/>
        <v>0.99999999999999989</v>
      </c>
      <c r="G60" s="4">
        <f t="shared" si="75"/>
        <v>0.99999999999999989</v>
      </c>
      <c r="H60" s="4">
        <f t="shared" si="75"/>
        <v>1</v>
      </c>
      <c r="I60" s="4">
        <f t="shared" si="75"/>
        <v>1</v>
      </c>
      <c r="J60" s="4">
        <f>SUM(J54:J59)</f>
        <v>0.99999999999999989</v>
      </c>
      <c r="K60" s="4">
        <f>SUM(K54:K59)</f>
        <v>1</v>
      </c>
      <c r="L60" s="4">
        <f>SUM(L54:L59)</f>
        <v>1</v>
      </c>
      <c r="M60" s="4">
        <f t="shared" ref="M60:AF60" si="76">SUM(M54:M59)</f>
        <v>0.99999999999999989</v>
      </c>
      <c r="N60" s="4">
        <f t="shared" si="76"/>
        <v>1</v>
      </c>
      <c r="O60" s="4">
        <f t="shared" si="76"/>
        <v>1</v>
      </c>
      <c r="P60" s="4">
        <f t="shared" si="76"/>
        <v>1</v>
      </c>
      <c r="Q60" s="4">
        <f t="shared" si="76"/>
        <v>1</v>
      </c>
      <c r="R60" s="4">
        <f t="shared" si="76"/>
        <v>0.99999999999999989</v>
      </c>
      <c r="S60" s="4">
        <f t="shared" si="76"/>
        <v>1</v>
      </c>
      <c r="T60" s="4">
        <f t="shared" si="76"/>
        <v>1</v>
      </c>
      <c r="U60" s="4">
        <f t="shared" si="76"/>
        <v>1</v>
      </c>
      <c r="V60" s="4">
        <f t="shared" si="76"/>
        <v>1</v>
      </c>
      <c r="W60" s="4">
        <f t="shared" si="76"/>
        <v>1</v>
      </c>
      <c r="X60" s="4">
        <f t="shared" si="76"/>
        <v>1</v>
      </c>
      <c r="Y60" s="4">
        <f t="shared" si="76"/>
        <v>1</v>
      </c>
      <c r="Z60" s="4">
        <f t="shared" si="76"/>
        <v>0.99999999999999989</v>
      </c>
      <c r="AA60" s="4">
        <f t="shared" si="76"/>
        <v>1.0000000000000002</v>
      </c>
      <c r="AB60" s="4">
        <f t="shared" si="76"/>
        <v>1</v>
      </c>
      <c r="AC60" s="4">
        <f t="shared" si="76"/>
        <v>1</v>
      </c>
      <c r="AD60" s="4">
        <f t="shared" si="76"/>
        <v>0.99999999999999978</v>
      </c>
      <c r="AE60" s="4">
        <f t="shared" si="76"/>
        <v>1</v>
      </c>
      <c r="AF60" s="4">
        <f t="shared" si="76"/>
        <v>1.0000000000000002</v>
      </c>
      <c r="AG60" s="4">
        <f>SUM(AG54:AG59)</f>
        <v>0.99999999999999989</v>
      </c>
      <c r="AH60" s="6"/>
    </row>
    <row r="61" spans="1:35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6"/>
    </row>
    <row r="62" spans="1:35" x14ac:dyDescent="0.25">
      <c r="A62" s="5" t="s">
        <v>42</v>
      </c>
      <c r="AH62" s="6"/>
    </row>
    <row r="63" spans="1:35" x14ac:dyDescent="0.25">
      <c r="A63" t="s">
        <v>26</v>
      </c>
      <c r="B63" s="2">
        <v>2155</v>
      </c>
      <c r="C63" s="2">
        <f t="shared" ref="C63:C68" si="77">B63-G63</f>
        <v>1001</v>
      </c>
      <c r="D63" s="2"/>
      <c r="E63" s="2"/>
      <c r="F63" s="2"/>
      <c r="G63" s="2">
        <v>1154</v>
      </c>
      <c r="H63" s="2"/>
      <c r="I63" s="2"/>
      <c r="J63" s="2">
        <v>1863</v>
      </c>
      <c r="K63" s="2">
        <f t="shared" ref="K63:K68" si="78">J63-O63</f>
        <v>939</v>
      </c>
      <c r="L63" s="2"/>
      <c r="M63" s="2"/>
      <c r="N63" s="2"/>
      <c r="O63" s="2">
        <v>924</v>
      </c>
      <c r="P63" s="2"/>
      <c r="Q63" s="2"/>
      <c r="R63" s="2">
        <v>1388</v>
      </c>
      <c r="S63" s="2">
        <f t="shared" ref="S63:S68" si="79">R63-W63</f>
        <v>837</v>
      </c>
      <c r="T63" s="2"/>
      <c r="U63" s="2"/>
      <c r="V63" s="2"/>
      <c r="W63" s="2">
        <v>551</v>
      </c>
      <c r="X63" s="2"/>
      <c r="Y63" s="2"/>
      <c r="Z63" s="2">
        <v>1729</v>
      </c>
      <c r="AA63" s="2">
        <f t="shared" ref="AA63:AA68" si="80">Z63-AE63</f>
        <v>957</v>
      </c>
      <c r="AB63" s="2"/>
      <c r="AC63" s="2"/>
      <c r="AD63" s="2"/>
      <c r="AE63" s="2">
        <v>772</v>
      </c>
      <c r="AH63" s="6"/>
      <c r="AI63" s="6"/>
    </row>
    <row r="64" spans="1:35" x14ac:dyDescent="0.25">
      <c r="A64" t="s">
        <v>25</v>
      </c>
      <c r="B64" s="2">
        <v>15709</v>
      </c>
      <c r="C64" s="2">
        <f t="shared" si="77"/>
        <v>8200</v>
      </c>
      <c r="D64" s="2"/>
      <c r="E64" s="2"/>
      <c r="F64" s="2"/>
      <c r="G64" s="2">
        <v>7509</v>
      </c>
      <c r="H64" s="2"/>
      <c r="I64" s="2"/>
      <c r="J64" s="2">
        <v>12842</v>
      </c>
      <c r="K64" s="2">
        <f t="shared" si="78"/>
        <v>7182</v>
      </c>
      <c r="L64" s="2"/>
      <c r="M64" s="2"/>
      <c r="N64" s="2"/>
      <c r="O64" s="2">
        <v>5660</v>
      </c>
      <c r="P64" s="2"/>
      <c r="Q64" s="2"/>
      <c r="R64" s="2">
        <v>7188</v>
      </c>
      <c r="S64" s="2">
        <f t="shared" si="79"/>
        <v>5419</v>
      </c>
      <c r="T64" s="2"/>
      <c r="U64" s="2"/>
      <c r="V64" s="2"/>
      <c r="W64" s="2">
        <v>1769</v>
      </c>
      <c r="X64" s="2"/>
      <c r="Y64" s="2"/>
      <c r="Z64" s="2">
        <v>7344</v>
      </c>
      <c r="AA64" s="2">
        <f t="shared" si="80"/>
        <v>4096</v>
      </c>
      <c r="AB64" s="2"/>
      <c r="AC64" s="2"/>
      <c r="AD64" s="2"/>
      <c r="AE64" s="2">
        <v>3248</v>
      </c>
      <c r="AH64" s="6"/>
      <c r="AI64" s="6"/>
    </row>
    <row r="65" spans="1:35" x14ac:dyDescent="0.25">
      <c r="A65" t="s">
        <v>36</v>
      </c>
      <c r="B65" s="2">
        <v>660</v>
      </c>
      <c r="C65" s="2">
        <f t="shared" si="77"/>
        <v>272</v>
      </c>
      <c r="D65" s="2"/>
      <c r="E65" s="2"/>
      <c r="F65" s="2"/>
      <c r="G65" s="2">
        <v>388</v>
      </c>
      <c r="H65" s="2"/>
      <c r="I65" s="2"/>
      <c r="J65" s="2">
        <v>684</v>
      </c>
      <c r="K65" s="2">
        <f t="shared" si="78"/>
        <v>291</v>
      </c>
      <c r="L65" s="2"/>
      <c r="M65" s="2"/>
      <c r="N65" s="2"/>
      <c r="O65" s="2">
        <v>393</v>
      </c>
      <c r="P65" s="2"/>
      <c r="Q65" s="2"/>
      <c r="R65" s="2">
        <v>80</v>
      </c>
      <c r="S65" s="2">
        <f t="shared" si="79"/>
        <v>110</v>
      </c>
      <c r="T65" s="2"/>
      <c r="U65" s="2"/>
      <c r="V65" s="2"/>
      <c r="W65" s="2">
        <v>-30</v>
      </c>
      <c r="X65" s="2"/>
      <c r="Y65" s="2"/>
      <c r="Z65" s="2">
        <v>683</v>
      </c>
      <c r="AA65" s="2">
        <f t="shared" si="80"/>
        <v>296</v>
      </c>
      <c r="AB65" s="2"/>
      <c r="AC65" s="2"/>
      <c r="AD65" s="2"/>
      <c r="AE65" s="2">
        <v>387</v>
      </c>
      <c r="AH65" s="6"/>
      <c r="AI65" s="6"/>
    </row>
    <row r="66" spans="1:35" x14ac:dyDescent="0.25">
      <c r="A66" t="s">
        <v>27</v>
      </c>
      <c r="B66" s="2">
        <v>2017</v>
      </c>
      <c r="C66" s="2">
        <f t="shared" si="77"/>
        <v>1030</v>
      </c>
      <c r="D66" s="2"/>
      <c r="E66" s="2"/>
      <c r="F66" s="2"/>
      <c r="G66" s="2">
        <v>987</v>
      </c>
      <c r="H66" s="2"/>
      <c r="I66" s="2"/>
      <c r="J66" s="2">
        <v>1679</v>
      </c>
      <c r="K66" s="2">
        <f t="shared" si="78"/>
        <v>885</v>
      </c>
      <c r="L66" s="2"/>
      <c r="M66" s="2"/>
      <c r="N66" s="2"/>
      <c r="O66" s="2">
        <v>794</v>
      </c>
      <c r="P66" s="2"/>
      <c r="Q66" s="2"/>
      <c r="R66" s="2">
        <v>302</v>
      </c>
      <c r="S66" s="2">
        <f t="shared" si="79"/>
        <v>319</v>
      </c>
      <c r="T66" s="2"/>
      <c r="U66" s="2"/>
      <c r="V66" s="2"/>
      <c r="W66" s="2">
        <v>-17</v>
      </c>
      <c r="X66" s="2"/>
      <c r="Y66" s="2"/>
      <c r="Z66" s="2">
        <v>736</v>
      </c>
      <c r="AA66" s="2">
        <f t="shared" si="80"/>
        <v>379</v>
      </c>
      <c r="AB66" s="2"/>
      <c r="AC66" s="2"/>
      <c r="AD66" s="2"/>
      <c r="AE66" s="2">
        <v>357</v>
      </c>
      <c r="AH66" s="6"/>
      <c r="AI66" s="6"/>
    </row>
    <row r="67" spans="1:35" x14ac:dyDescent="0.25">
      <c r="A67" t="s">
        <v>28</v>
      </c>
      <c r="B67" s="2">
        <v>788</v>
      </c>
      <c r="C67" s="2">
        <f t="shared" si="77"/>
        <v>421</v>
      </c>
      <c r="D67" s="2"/>
      <c r="E67" s="2"/>
      <c r="F67" s="2"/>
      <c r="G67" s="2">
        <v>367</v>
      </c>
      <c r="H67" s="2"/>
      <c r="I67" s="2"/>
      <c r="J67" s="2">
        <v>534</v>
      </c>
      <c r="K67" s="2">
        <f t="shared" si="78"/>
        <v>403</v>
      </c>
      <c r="L67" s="2"/>
      <c r="M67" s="2"/>
      <c r="N67" s="2"/>
      <c r="O67" s="2">
        <v>131</v>
      </c>
      <c r="P67" s="2"/>
      <c r="Q67" s="2"/>
      <c r="R67" s="2">
        <v>-203</v>
      </c>
      <c r="S67" s="2">
        <f t="shared" si="79"/>
        <v>105</v>
      </c>
      <c r="T67" s="2"/>
      <c r="U67" s="2"/>
      <c r="V67" s="2"/>
      <c r="W67" s="2">
        <v>-308</v>
      </c>
      <c r="X67" s="2"/>
      <c r="Y67" s="2"/>
      <c r="Z67" s="2">
        <v>1395</v>
      </c>
      <c r="AA67" s="2">
        <f t="shared" si="80"/>
        <v>681</v>
      </c>
      <c r="AB67" s="2"/>
      <c r="AC67" s="2"/>
      <c r="AD67" s="2"/>
      <c r="AE67" s="2">
        <v>714</v>
      </c>
      <c r="AH67" s="6"/>
      <c r="AI67" s="6"/>
    </row>
    <row r="68" spans="1:35" x14ac:dyDescent="0.25">
      <c r="A68" s="7" t="s">
        <v>29</v>
      </c>
      <c r="B68" s="8">
        <v>-274</v>
      </c>
      <c r="C68" s="8">
        <f t="shared" si="77"/>
        <v>-104</v>
      </c>
      <c r="D68" s="8"/>
      <c r="E68" s="8"/>
      <c r="F68" s="8"/>
      <c r="G68" s="8">
        <v>-170</v>
      </c>
      <c r="H68" s="8"/>
      <c r="I68" s="8"/>
      <c r="J68" s="8">
        <f>-436-15</f>
        <v>-451</v>
      </c>
      <c r="K68" s="8">
        <f t="shared" si="78"/>
        <v>-181</v>
      </c>
      <c r="L68" s="8"/>
      <c r="M68" s="8"/>
      <c r="N68" s="8"/>
      <c r="O68" s="8">
        <v>-270</v>
      </c>
      <c r="P68" s="8"/>
      <c r="Q68" s="8"/>
      <c r="R68" s="8">
        <v>-450</v>
      </c>
      <c r="S68" s="8">
        <f t="shared" si="79"/>
        <v>-156</v>
      </c>
      <c r="T68" s="8"/>
      <c r="U68" s="8"/>
      <c r="V68" s="8"/>
      <c r="W68" s="8">
        <v>-294</v>
      </c>
      <c r="X68" s="8"/>
      <c r="Y68" s="8"/>
      <c r="Z68" s="8">
        <v>-383</v>
      </c>
      <c r="AA68" s="8">
        <f t="shared" si="80"/>
        <v>-200</v>
      </c>
      <c r="AB68" s="8"/>
      <c r="AC68" s="8"/>
      <c r="AD68" s="8"/>
      <c r="AE68" s="8">
        <v>-183</v>
      </c>
      <c r="AF68" s="7"/>
      <c r="AG68" s="7"/>
      <c r="AH68" s="6"/>
      <c r="AI68" s="6"/>
    </row>
    <row r="69" spans="1:35" x14ac:dyDescent="0.25">
      <c r="A69" t="s">
        <v>30</v>
      </c>
      <c r="B69" s="2">
        <f t="shared" ref="B69:I69" si="81">SUM(B63:B68)</f>
        <v>21055</v>
      </c>
      <c r="C69" s="2">
        <f t="shared" si="81"/>
        <v>10820</v>
      </c>
      <c r="D69" s="2">
        <f t="shared" si="81"/>
        <v>0</v>
      </c>
      <c r="E69" s="2">
        <f t="shared" si="81"/>
        <v>0</v>
      </c>
      <c r="F69" s="2">
        <f t="shared" si="81"/>
        <v>0</v>
      </c>
      <c r="G69" s="2">
        <f t="shared" si="81"/>
        <v>10235</v>
      </c>
      <c r="H69" s="2">
        <f t="shared" si="81"/>
        <v>0</v>
      </c>
      <c r="I69" s="2">
        <f t="shared" si="81"/>
        <v>0</v>
      </c>
      <c r="J69" s="2">
        <f>SUM(J63:J68)</f>
        <v>17151</v>
      </c>
      <c r="K69" s="2">
        <f>SUM(K63:K68)</f>
        <v>9519</v>
      </c>
      <c r="L69" s="2">
        <f>SUM(L63:L68)</f>
        <v>0</v>
      </c>
      <c r="M69" s="2">
        <f t="shared" ref="M69:AD69" si="82">SUM(M63:M68)</f>
        <v>0</v>
      </c>
      <c r="N69" s="2">
        <f t="shared" si="82"/>
        <v>0</v>
      </c>
      <c r="O69" s="2">
        <f t="shared" si="82"/>
        <v>7632</v>
      </c>
      <c r="P69" s="2">
        <f t="shared" si="82"/>
        <v>0</v>
      </c>
      <c r="Q69" s="2">
        <f t="shared" si="82"/>
        <v>0</v>
      </c>
      <c r="R69" s="2">
        <f t="shared" si="82"/>
        <v>8305</v>
      </c>
      <c r="S69" s="2">
        <f t="shared" si="82"/>
        <v>6634</v>
      </c>
      <c r="T69" s="2">
        <f t="shared" si="82"/>
        <v>0</v>
      </c>
      <c r="U69" s="2">
        <f t="shared" si="82"/>
        <v>0</v>
      </c>
      <c r="V69" s="2">
        <f t="shared" si="82"/>
        <v>0</v>
      </c>
      <c r="W69" s="2">
        <f t="shared" si="82"/>
        <v>1671</v>
      </c>
      <c r="X69" s="2">
        <f t="shared" si="82"/>
        <v>0</v>
      </c>
      <c r="Y69" s="2">
        <f t="shared" si="82"/>
        <v>0</v>
      </c>
      <c r="Z69" s="2">
        <f t="shared" si="82"/>
        <v>11504</v>
      </c>
      <c r="AA69" s="2">
        <f t="shared" si="82"/>
        <v>6209</v>
      </c>
      <c r="AB69" s="2">
        <f t="shared" si="82"/>
        <v>0</v>
      </c>
      <c r="AC69" s="2">
        <f t="shared" si="82"/>
        <v>0</v>
      </c>
      <c r="AD69" s="2">
        <f t="shared" si="82"/>
        <v>0</v>
      </c>
      <c r="AE69" s="2">
        <f>SUM(AE63:AE68)</f>
        <v>5295</v>
      </c>
      <c r="AH69" s="6"/>
      <c r="AI69" s="6"/>
    </row>
    <row r="70" spans="1:35" x14ac:dyDescent="0.25">
      <c r="A70" s="2"/>
      <c r="B70" s="2">
        <f t="shared" ref="B70:I70" si="83">B69-B8</f>
        <v>0</v>
      </c>
      <c r="C70" s="2">
        <f t="shared" si="83"/>
        <v>0</v>
      </c>
      <c r="D70" s="2">
        <f t="shared" si="83"/>
        <v>0</v>
      </c>
      <c r="E70" s="2">
        <f t="shared" si="83"/>
        <v>0</v>
      </c>
      <c r="F70" s="2">
        <f t="shared" si="83"/>
        <v>0</v>
      </c>
      <c r="G70" s="2">
        <f t="shared" si="83"/>
        <v>0</v>
      </c>
      <c r="H70" s="2">
        <f t="shared" si="83"/>
        <v>0</v>
      </c>
      <c r="I70" s="2">
        <f t="shared" si="83"/>
        <v>0</v>
      </c>
      <c r="J70" s="2">
        <f t="shared" ref="J70:AE70" si="84">J69-J8</f>
        <v>0</v>
      </c>
      <c r="K70" s="2">
        <f t="shared" si="84"/>
        <v>0</v>
      </c>
      <c r="L70" s="2">
        <f t="shared" si="84"/>
        <v>0</v>
      </c>
      <c r="M70" s="2">
        <f t="shared" si="84"/>
        <v>0</v>
      </c>
      <c r="N70" s="2">
        <f t="shared" si="84"/>
        <v>0</v>
      </c>
      <c r="O70" s="2">
        <f t="shared" si="84"/>
        <v>0</v>
      </c>
      <c r="P70" s="2">
        <f t="shared" si="84"/>
        <v>0</v>
      </c>
      <c r="Q70" s="2">
        <f t="shared" si="84"/>
        <v>0</v>
      </c>
      <c r="R70" s="2">
        <f t="shared" si="84"/>
        <v>0</v>
      </c>
      <c r="S70" s="2">
        <f t="shared" si="84"/>
        <v>0</v>
      </c>
      <c r="T70" s="2">
        <f t="shared" si="84"/>
        <v>0</v>
      </c>
      <c r="U70" s="2">
        <f t="shared" si="84"/>
        <v>0</v>
      </c>
      <c r="V70" s="2">
        <f t="shared" si="84"/>
        <v>0</v>
      </c>
      <c r="W70" s="2">
        <f t="shared" si="84"/>
        <v>0</v>
      </c>
      <c r="X70" s="2">
        <f t="shared" si="84"/>
        <v>0</v>
      </c>
      <c r="Y70" s="2">
        <f t="shared" si="84"/>
        <v>0</v>
      </c>
      <c r="Z70" s="2">
        <f t="shared" si="84"/>
        <v>0</v>
      </c>
      <c r="AA70" s="2">
        <f t="shared" si="84"/>
        <v>0</v>
      </c>
      <c r="AB70" s="2">
        <f t="shared" si="84"/>
        <v>0</v>
      </c>
      <c r="AC70" s="2">
        <f t="shared" si="84"/>
        <v>0</v>
      </c>
      <c r="AD70" s="2">
        <f t="shared" si="84"/>
        <v>0</v>
      </c>
      <c r="AE70" s="2">
        <f t="shared" si="84"/>
        <v>0</v>
      </c>
      <c r="AH70" s="6"/>
    </row>
    <row r="71" spans="1:35" x14ac:dyDescent="0.25">
      <c r="A71" s="5" t="s">
        <v>57</v>
      </c>
      <c r="AH71" s="6"/>
    </row>
    <row r="72" spans="1:35" x14ac:dyDescent="0.25">
      <c r="A72" t="s">
        <v>26</v>
      </c>
      <c r="B72" s="6">
        <f t="shared" ref="B72:C77" si="85">B63/B$69</f>
        <v>0.10235098551412966</v>
      </c>
      <c r="C72" s="6">
        <f t="shared" si="85"/>
        <v>9.2513863216266173E-2</v>
      </c>
      <c r="D72" s="6"/>
      <c r="E72" s="6"/>
      <c r="F72" s="6"/>
      <c r="G72" s="6">
        <f t="shared" ref="G72:G77" si="86">G63/G$69</f>
        <v>0.11275036638983879</v>
      </c>
      <c r="H72" s="6"/>
      <c r="I72" s="6"/>
      <c r="J72" s="6">
        <f t="shared" ref="J72:K77" si="87">J63/J$69</f>
        <v>0.1086234038831555</v>
      </c>
      <c r="K72" s="6">
        <f t="shared" si="87"/>
        <v>9.8644815631894103E-2</v>
      </c>
      <c r="L72" s="6"/>
      <c r="M72" s="6"/>
      <c r="N72" s="6"/>
      <c r="O72" s="6">
        <f t="shared" ref="O72:O77" si="88">O63/O$69</f>
        <v>0.12106918238993711</v>
      </c>
      <c r="P72" s="6"/>
      <c r="Q72" s="6"/>
      <c r="R72" s="6">
        <f t="shared" ref="R72:S77" si="89">R63/R$69</f>
        <v>0.1671282360024082</v>
      </c>
      <c r="S72" s="6">
        <f t="shared" si="89"/>
        <v>0.12616822429906541</v>
      </c>
      <c r="T72" s="6"/>
      <c r="U72" s="6"/>
      <c r="V72" s="6"/>
      <c r="W72" s="6">
        <f t="shared" ref="W72:W77" si="90">W63/W$69</f>
        <v>0.32974266906044286</v>
      </c>
      <c r="X72" s="6"/>
      <c r="Y72" s="6"/>
      <c r="Z72" s="6">
        <f t="shared" ref="Z72:AA77" si="91">Z63/Z$69</f>
        <v>0.15029554937413073</v>
      </c>
      <c r="AA72" s="6">
        <f t="shared" si="91"/>
        <v>0.15413110001610567</v>
      </c>
      <c r="AB72" s="6"/>
      <c r="AC72" s="6"/>
      <c r="AD72" s="6"/>
      <c r="AE72" s="6">
        <f t="shared" ref="AE72:AE77" si="92">AE63/AE$69</f>
        <v>0.1457979225684608</v>
      </c>
      <c r="AH72" s="6"/>
    </row>
    <row r="73" spans="1:35" x14ac:dyDescent="0.25">
      <c r="A73" t="s">
        <v>25</v>
      </c>
      <c r="B73" s="6">
        <f t="shared" si="85"/>
        <v>0.74609356447399666</v>
      </c>
      <c r="C73" s="6">
        <f t="shared" si="85"/>
        <v>0.75785582255083184</v>
      </c>
      <c r="D73" s="6"/>
      <c r="E73" s="6"/>
      <c r="F73" s="6"/>
      <c r="G73" s="6">
        <f t="shared" si="86"/>
        <v>0.73365901319003424</v>
      </c>
      <c r="H73" s="6"/>
      <c r="I73" s="6"/>
      <c r="J73" s="6">
        <f t="shared" si="87"/>
        <v>0.74876100518920174</v>
      </c>
      <c r="K73" s="6">
        <f t="shared" si="87"/>
        <v>0.75449101796407181</v>
      </c>
      <c r="L73" s="6"/>
      <c r="M73" s="6"/>
      <c r="N73" s="6"/>
      <c r="O73" s="6">
        <f t="shared" si="88"/>
        <v>0.74161425576519913</v>
      </c>
      <c r="P73" s="6"/>
      <c r="Q73" s="6"/>
      <c r="R73" s="6">
        <f t="shared" si="89"/>
        <v>0.86550270921131844</v>
      </c>
      <c r="S73" s="6">
        <f t="shared" si="89"/>
        <v>0.81685257763038888</v>
      </c>
      <c r="T73" s="6"/>
      <c r="U73" s="6"/>
      <c r="V73" s="6"/>
      <c r="W73" s="6">
        <f t="shared" si="90"/>
        <v>1.0586475164572113</v>
      </c>
      <c r="X73" s="6"/>
      <c r="Y73" s="6"/>
      <c r="Z73" s="6">
        <f t="shared" si="91"/>
        <v>0.63838664812239221</v>
      </c>
      <c r="AA73" s="6">
        <f t="shared" si="91"/>
        <v>0.65968755033016591</v>
      </c>
      <c r="AB73" s="6"/>
      <c r="AC73" s="6"/>
      <c r="AD73" s="6"/>
      <c r="AE73" s="6">
        <f t="shared" si="92"/>
        <v>0.61340887629839469</v>
      </c>
      <c r="AH73" s="6"/>
    </row>
    <row r="74" spans="1:35" x14ac:dyDescent="0.25">
      <c r="A74" t="s">
        <v>36</v>
      </c>
      <c r="B74" s="6">
        <f t="shared" si="85"/>
        <v>3.1346473521728806E-2</v>
      </c>
      <c r="C74" s="6">
        <f t="shared" si="85"/>
        <v>2.5138632162661736E-2</v>
      </c>
      <c r="D74" s="6"/>
      <c r="E74" s="6"/>
      <c r="F74" s="6"/>
      <c r="G74" s="6">
        <f t="shared" si="86"/>
        <v>3.7909135319980462E-2</v>
      </c>
      <c r="H74" s="6"/>
      <c r="I74" s="6"/>
      <c r="J74" s="6">
        <f t="shared" si="87"/>
        <v>3.988105649816337E-2</v>
      </c>
      <c r="K74" s="6">
        <f t="shared" si="87"/>
        <v>3.0570438071225968E-2</v>
      </c>
      <c r="L74" s="6"/>
      <c r="M74" s="6"/>
      <c r="N74" s="6"/>
      <c r="O74" s="6">
        <f t="shared" si="88"/>
        <v>5.1493710691823902E-2</v>
      </c>
      <c r="P74" s="6"/>
      <c r="Q74" s="6"/>
      <c r="R74" s="6">
        <f t="shared" si="89"/>
        <v>9.6327513546056592E-3</v>
      </c>
      <c r="S74" s="6">
        <f t="shared" si="89"/>
        <v>1.658124811576726E-2</v>
      </c>
      <c r="T74" s="6"/>
      <c r="U74" s="6"/>
      <c r="V74" s="6"/>
      <c r="W74" s="6">
        <f t="shared" si="90"/>
        <v>-1.7953321364452424E-2</v>
      </c>
      <c r="X74" s="6"/>
      <c r="Y74" s="6"/>
      <c r="Z74" s="6">
        <f t="shared" si="91"/>
        <v>5.9370653685674547E-2</v>
      </c>
      <c r="AA74" s="6">
        <f t="shared" si="91"/>
        <v>4.7672733129328397E-2</v>
      </c>
      <c r="AB74" s="6"/>
      <c r="AC74" s="6"/>
      <c r="AD74" s="6"/>
      <c r="AE74" s="6">
        <f t="shared" si="92"/>
        <v>7.3087818696883855E-2</v>
      </c>
      <c r="AH74" s="6"/>
    </row>
    <row r="75" spans="1:35" x14ac:dyDescent="0.25">
      <c r="A75" t="s">
        <v>27</v>
      </c>
      <c r="B75" s="6">
        <f t="shared" si="85"/>
        <v>9.579672286867727E-2</v>
      </c>
      <c r="C75" s="6">
        <f t="shared" si="85"/>
        <v>9.519408502772643E-2</v>
      </c>
      <c r="D75" s="6"/>
      <c r="E75" s="6"/>
      <c r="F75" s="6"/>
      <c r="G75" s="6">
        <f t="shared" si="86"/>
        <v>9.643380556912555E-2</v>
      </c>
      <c r="H75" s="6"/>
      <c r="I75" s="6"/>
      <c r="J75" s="6">
        <f t="shared" si="87"/>
        <v>9.7895166462596939E-2</v>
      </c>
      <c r="K75" s="6">
        <f t="shared" si="87"/>
        <v>9.2971950835171763E-2</v>
      </c>
      <c r="L75" s="6"/>
      <c r="M75" s="6"/>
      <c r="N75" s="6"/>
      <c r="O75" s="6">
        <f t="shared" si="88"/>
        <v>0.1040356394129979</v>
      </c>
      <c r="P75" s="6"/>
      <c r="Q75" s="6"/>
      <c r="R75" s="6">
        <f t="shared" si="89"/>
        <v>3.6363636363636362E-2</v>
      </c>
      <c r="S75" s="6">
        <f t="shared" si="89"/>
        <v>4.8085619535725051E-2</v>
      </c>
      <c r="T75" s="6"/>
      <c r="U75" s="6"/>
      <c r="V75" s="6"/>
      <c r="W75" s="6">
        <f t="shared" si="90"/>
        <v>-1.0173548773189706E-2</v>
      </c>
      <c r="X75" s="6"/>
      <c r="Y75" s="6"/>
      <c r="Z75" s="6">
        <f t="shared" si="91"/>
        <v>6.397774687065369E-2</v>
      </c>
      <c r="AA75" s="6">
        <f t="shared" si="91"/>
        <v>6.1040425189241423E-2</v>
      </c>
      <c r="AB75" s="6"/>
      <c r="AC75" s="6"/>
      <c r="AD75" s="6"/>
      <c r="AE75" s="6">
        <f t="shared" si="92"/>
        <v>6.7422096317280453E-2</v>
      </c>
      <c r="AH75" s="6"/>
    </row>
    <row r="76" spans="1:35" x14ac:dyDescent="0.25">
      <c r="A76" t="s">
        <v>28</v>
      </c>
      <c r="B76" s="6">
        <f t="shared" si="85"/>
        <v>3.7425789598670149E-2</v>
      </c>
      <c r="C76" s="6">
        <f t="shared" si="85"/>
        <v>3.8909426987060999E-2</v>
      </c>
      <c r="D76" s="6"/>
      <c r="E76" s="6"/>
      <c r="F76" s="6"/>
      <c r="G76" s="6">
        <f t="shared" si="86"/>
        <v>3.5857352222765024E-2</v>
      </c>
      <c r="H76" s="6"/>
      <c r="I76" s="6"/>
      <c r="J76" s="6">
        <f t="shared" si="87"/>
        <v>3.1135210774881929E-2</v>
      </c>
      <c r="K76" s="6">
        <f t="shared" si="87"/>
        <v>4.2336379871835278E-2</v>
      </c>
      <c r="L76" s="6"/>
      <c r="M76" s="6"/>
      <c r="N76" s="6"/>
      <c r="O76" s="6">
        <f t="shared" si="88"/>
        <v>1.7164570230607967E-2</v>
      </c>
      <c r="P76" s="6"/>
      <c r="Q76" s="6"/>
      <c r="R76" s="6">
        <f t="shared" si="89"/>
        <v>-2.4443106562311859E-2</v>
      </c>
      <c r="S76" s="6">
        <f t="shared" si="89"/>
        <v>1.5827555019596019E-2</v>
      </c>
      <c r="T76" s="6"/>
      <c r="U76" s="6"/>
      <c r="V76" s="6"/>
      <c r="W76" s="6">
        <f t="shared" si="90"/>
        <v>-0.18432076600837821</v>
      </c>
      <c r="X76" s="6"/>
      <c r="Y76" s="6"/>
      <c r="Z76" s="6">
        <f t="shared" si="91"/>
        <v>0.12126216968011126</v>
      </c>
      <c r="AA76" s="6">
        <f t="shared" si="91"/>
        <v>0.10967949750362377</v>
      </c>
      <c r="AB76" s="6"/>
      <c r="AC76" s="6"/>
      <c r="AD76" s="6"/>
      <c r="AE76" s="6">
        <f t="shared" si="92"/>
        <v>0.13484419263456091</v>
      </c>
      <c r="AH76" s="6"/>
    </row>
    <row r="77" spans="1:35" x14ac:dyDescent="0.25">
      <c r="A77" s="7" t="s">
        <v>29</v>
      </c>
      <c r="B77" s="10">
        <f t="shared" si="85"/>
        <v>-1.3013535977202565E-2</v>
      </c>
      <c r="C77" s="10">
        <f t="shared" si="85"/>
        <v>-9.6118299445471355E-3</v>
      </c>
      <c r="D77" s="10"/>
      <c r="E77" s="10"/>
      <c r="F77" s="10"/>
      <c r="G77" s="10">
        <f t="shared" si="86"/>
        <v>-1.6609672691744015E-2</v>
      </c>
      <c r="H77" s="10"/>
      <c r="I77" s="10"/>
      <c r="J77" s="10">
        <f t="shared" si="87"/>
        <v>-2.6295842807999535E-2</v>
      </c>
      <c r="K77" s="10">
        <f t="shared" si="87"/>
        <v>-1.9014602374198969E-2</v>
      </c>
      <c r="L77" s="10"/>
      <c r="M77" s="10"/>
      <c r="N77" s="10"/>
      <c r="O77" s="10">
        <f t="shared" si="88"/>
        <v>-3.5377358490566037E-2</v>
      </c>
      <c r="P77" s="10"/>
      <c r="Q77" s="10"/>
      <c r="R77" s="10">
        <f t="shared" si="89"/>
        <v>-5.4184226369656835E-2</v>
      </c>
      <c r="S77" s="10">
        <f t="shared" si="89"/>
        <v>-2.3515224600542659E-2</v>
      </c>
      <c r="T77" s="10"/>
      <c r="U77" s="10"/>
      <c r="V77" s="10"/>
      <c r="W77" s="10">
        <f t="shared" si="90"/>
        <v>-0.17594254937163376</v>
      </c>
      <c r="X77" s="10"/>
      <c r="Y77" s="10"/>
      <c r="Z77" s="10">
        <f t="shared" si="91"/>
        <v>-3.3292767732962449E-2</v>
      </c>
      <c r="AA77" s="10">
        <f t="shared" si="91"/>
        <v>-3.2211306168465133E-2</v>
      </c>
      <c r="AB77" s="10"/>
      <c r="AC77" s="10"/>
      <c r="AD77" s="10"/>
      <c r="AE77" s="10">
        <f t="shared" si="92"/>
        <v>-3.4560906515580733E-2</v>
      </c>
      <c r="AF77" s="7"/>
      <c r="AG77" s="7"/>
      <c r="AH77" s="6"/>
    </row>
    <row r="78" spans="1:35" x14ac:dyDescent="0.25">
      <c r="A78" t="s">
        <v>30</v>
      </c>
      <c r="B78" s="6">
        <f>SUM(B72:B77)</f>
        <v>1</v>
      </c>
      <c r="C78" s="6">
        <f>SUM(C72:C77)</f>
        <v>1</v>
      </c>
      <c r="D78" s="6"/>
      <c r="E78" s="6"/>
      <c r="F78" s="6"/>
      <c r="G78" s="6">
        <f>SUM(G72:G77)</f>
        <v>1</v>
      </c>
      <c r="H78" s="6"/>
      <c r="I78" s="6"/>
      <c r="J78" s="6">
        <f>SUM(J72:J77)</f>
        <v>0.99999999999999978</v>
      </c>
      <c r="K78" s="6">
        <f>SUM(K72:K77)</f>
        <v>0.99999999999999989</v>
      </c>
      <c r="L78" s="6"/>
      <c r="M78" s="6"/>
      <c r="N78" s="6"/>
      <c r="O78" s="6">
        <f t="shared" ref="O78:AA78" si="93">SUM(O72:O77)</f>
        <v>1</v>
      </c>
      <c r="P78" s="6"/>
      <c r="Q78" s="6"/>
      <c r="R78" s="6">
        <f t="shared" si="93"/>
        <v>1</v>
      </c>
      <c r="S78" s="6">
        <f t="shared" si="93"/>
        <v>0.99999999999999989</v>
      </c>
      <c r="T78" s="6"/>
      <c r="U78" s="6"/>
      <c r="V78" s="6"/>
      <c r="W78" s="6">
        <f t="shared" si="93"/>
        <v>0.99999999999999978</v>
      </c>
      <c r="X78" s="6"/>
      <c r="Y78" s="6"/>
      <c r="Z78" s="6">
        <f t="shared" si="93"/>
        <v>1</v>
      </c>
      <c r="AA78" s="6">
        <f t="shared" si="93"/>
        <v>1</v>
      </c>
      <c r="AB78" s="6"/>
      <c r="AC78" s="6"/>
      <c r="AD78" s="6"/>
      <c r="AE78" s="6">
        <f>SUM(AE72:AE77)</f>
        <v>1</v>
      </c>
      <c r="AH78" s="6"/>
    </row>
    <row r="79" spans="1:35" x14ac:dyDescent="0.25">
      <c r="AH79" s="6"/>
    </row>
    <row r="80" spans="1:35" x14ac:dyDescent="0.25">
      <c r="A80" s="5" t="s">
        <v>58</v>
      </c>
      <c r="AH80" s="6"/>
    </row>
    <row r="81" spans="1:34" x14ac:dyDescent="0.25">
      <c r="A81" t="s">
        <v>26</v>
      </c>
      <c r="B81" s="12">
        <f t="shared" ref="B81:C85" si="94">B63/B26</f>
        <v>0.30356388223693476</v>
      </c>
      <c r="C81" s="12">
        <f t="shared" si="94"/>
        <v>0.26537645811240723</v>
      </c>
      <c r="D81" s="12"/>
      <c r="E81" s="12"/>
      <c r="F81" s="12"/>
      <c r="G81" s="12">
        <f>G63/G26</f>
        <v>0.34685903216110608</v>
      </c>
      <c r="H81" s="12"/>
      <c r="I81" s="12"/>
      <c r="J81" s="12">
        <f t="shared" ref="J81:K85" si="95">J63/J26</f>
        <v>0.31185135587546031</v>
      </c>
      <c r="K81" s="12">
        <f t="shared" si="95"/>
        <v>0.28724380544509026</v>
      </c>
      <c r="L81" s="12"/>
      <c r="M81" s="12"/>
      <c r="N81" s="12"/>
      <c r="O81" s="12">
        <f>O63/O26</f>
        <v>0.34158964879852127</v>
      </c>
      <c r="P81" s="12"/>
      <c r="Q81" s="12"/>
      <c r="R81" s="12">
        <f t="shared" ref="R81:S85" si="96">R63/R26</f>
        <v>0.29190325972660358</v>
      </c>
      <c r="S81" s="12">
        <f t="shared" si="96"/>
        <v>0.30216606498194948</v>
      </c>
      <c r="T81" s="12"/>
      <c r="U81" s="12"/>
      <c r="V81" s="12"/>
      <c r="W81" s="12">
        <f>W63/W26</f>
        <v>0.27758186397984885</v>
      </c>
      <c r="X81" s="12"/>
      <c r="Y81" s="12"/>
      <c r="Z81" s="12">
        <f t="shared" ref="Z81:AA85" si="97">Z63/Z26</f>
        <v>0.31007890961262552</v>
      </c>
      <c r="AA81" s="12">
        <f t="shared" si="97"/>
        <v>0.30970873786407765</v>
      </c>
      <c r="AB81" s="12"/>
      <c r="AC81" s="12"/>
      <c r="AD81" s="12"/>
      <c r="AE81" s="12">
        <f>AE63/AE26</f>
        <v>0.31053901850362026</v>
      </c>
      <c r="AH81" s="6"/>
    </row>
    <row r="82" spans="1:34" x14ac:dyDescent="0.25">
      <c r="A82" t="s">
        <v>25</v>
      </c>
      <c r="B82" s="12">
        <f t="shared" si="94"/>
        <v>0.40646346512109294</v>
      </c>
      <c r="C82" s="12">
        <f t="shared" si="94"/>
        <v>0.39976599063962559</v>
      </c>
      <c r="D82" s="12"/>
      <c r="E82" s="12"/>
      <c r="F82" s="12"/>
      <c r="G82" s="12">
        <f>G64/G27</f>
        <v>0.41403837670930743</v>
      </c>
      <c r="H82" s="12"/>
      <c r="I82" s="12"/>
      <c r="J82" s="12">
        <f t="shared" si="95"/>
        <v>0.41565251165199379</v>
      </c>
      <c r="K82" s="12">
        <f t="shared" si="95"/>
        <v>0.42165208712499264</v>
      </c>
      <c r="L82" s="12"/>
      <c r="M82" s="12"/>
      <c r="N82" s="12"/>
      <c r="O82" s="12">
        <f>O64/O27</f>
        <v>0.40828103585082592</v>
      </c>
      <c r="P82" s="12"/>
      <c r="Q82" s="12"/>
      <c r="R82" s="12">
        <f t="shared" si="96"/>
        <v>0.3389446880746923</v>
      </c>
      <c r="S82" s="12">
        <f t="shared" si="96"/>
        <v>0.40997125132395218</v>
      </c>
      <c r="T82" s="12"/>
      <c r="U82" s="12"/>
      <c r="V82" s="12"/>
      <c r="W82" s="12">
        <f>W64/W27</f>
        <v>0.22142946551508325</v>
      </c>
      <c r="X82" s="12"/>
      <c r="Y82" s="12"/>
      <c r="Z82" s="12">
        <f t="shared" si="97"/>
        <v>0.33026037684939513</v>
      </c>
      <c r="AA82" s="12">
        <f t="shared" si="97"/>
        <v>0.34676600067727736</v>
      </c>
      <c r="AB82" s="12"/>
      <c r="AC82" s="12"/>
      <c r="AD82" s="12"/>
      <c r="AE82" s="12">
        <f t="shared" ref="AE82:AE87" si="98">AE64/AE27</f>
        <v>0.31155875299760194</v>
      </c>
      <c r="AH82" s="6"/>
    </row>
    <row r="83" spans="1:34" x14ac:dyDescent="0.25">
      <c r="A83" t="s">
        <v>36</v>
      </c>
      <c r="B83" s="12">
        <f t="shared" si="94"/>
        <v>8.5470085470085472E-2</v>
      </c>
      <c r="C83" s="12">
        <f t="shared" si="94"/>
        <v>6.6276803118908378E-2</v>
      </c>
      <c r="D83" s="12"/>
      <c r="E83" s="12"/>
      <c r="F83" s="12"/>
      <c r="G83" s="12">
        <f>G65/G28</f>
        <v>0.10724156992813709</v>
      </c>
      <c r="H83" s="12"/>
      <c r="I83" s="12"/>
      <c r="J83" s="12">
        <f t="shared" si="95"/>
        <v>0.10351089588377724</v>
      </c>
      <c r="K83" s="12">
        <f t="shared" si="95"/>
        <v>8.121685738208205E-2</v>
      </c>
      <c r="L83" s="12"/>
      <c r="M83" s="12"/>
      <c r="N83" s="12"/>
      <c r="O83" s="12">
        <f>O65/O28</f>
        <v>0.12991735537190083</v>
      </c>
      <c r="P83" s="12"/>
      <c r="Q83" s="12"/>
      <c r="R83" s="12">
        <f t="shared" si="96"/>
        <v>1.524390243902439E-2</v>
      </c>
      <c r="S83" s="12">
        <f t="shared" si="96"/>
        <v>3.7364130434782608E-2</v>
      </c>
      <c r="T83" s="12"/>
      <c r="U83" s="12"/>
      <c r="V83" s="12"/>
      <c r="W83" s="12">
        <f>W65/W28</f>
        <v>-1.3020833333333334E-2</v>
      </c>
      <c r="X83" s="12"/>
      <c r="Y83" s="12"/>
      <c r="Z83" s="12">
        <f t="shared" si="97"/>
        <v>9.9926847110460862E-2</v>
      </c>
      <c r="AA83" s="12">
        <f t="shared" si="97"/>
        <v>8.2245068074465133E-2</v>
      </c>
      <c r="AB83" s="12"/>
      <c r="AC83" s="12"/>
      <c r="AD83" s="12"/>
      <c r="AE83" s="12">
        <f t="shared" si="98"/>
        <v>0.1195920889987639</v>
      </c>
      <c r="AH83" s="6"/>
    </row>
    <row r="84" spans="1:34" x14ac:dyDescent="0.25">
      <c r="A84" t="s">
        <v>27</v>
      </c>
      <c r="B84" s="12">
        <f t="shared" si="94"/>
        <v>0.19062470465929496</v>
      </c>
      <c r="C84" s="12">
        <f t="shared" si="94"/>
        <v>0.18159379407616361</v>
      </c>
      <c r="D84" s="12"/>
      <c r="E84" s="12"/>
      <c r="F84" s="12"/>
      <c r="G84" s="12">
        <f>G66/G29</f>
        <v>0.20105927887553474</v>
      </c>
      <c r="H84" s="12"/>
      <c r="I84" s="12"/>
      <c r="J84" s="12">
        <f t="shared" si="95"/>
        <v>0.18730477465417225</v>
      </c>
      <c r="K84" s="12">
        <f t="shared" si="95"/>
        <v>0.17911353976927746</v>
      </c>
      <c r="L84" s="12"/>
      <c r="M84" s="12"/>
      <c r="N84" s="12"/>
      <c r="O84" s="12">
        <f>O66/O29</f>
        <v>0.19736515038528463</v>
      </c>
      <c r="P84" s="12"/>
      <c r="Q84" s="12"/>
      <c r="R84" s="12">
        <f t="shared" si="96"/>
        <v>8.9988081048867699E-2</v>
      </c>
      <c r="S84" s="12">
        <f t="shared" si="96"/>
        <v>0.15660284732449681</v>
      </c>
      <c r="T84" s="12"/>
      <c r="U84" s="12"/>
      <c r="V84" s="12"/>
      <c r="W84" s="12">
        <f>W66/W29</f>
        <v>-1.2888551933282789E-2</v>
      </c>
      <c r="X84" s="12"/>
      <c r="Y84" s="12"/>
      <c r="Z84" s="12">
        <f t="shared" si="97"/>
        <v>0.1670828603859251</v>
      </c>
      <c r="AA84" s="12">
        <f t="shared" si="97"/>
        <v>0.16696035242290749</v>
      </c>
      <c r="AB84" s="12"/>
      <c r="AC84" s="12"/>
      <c r="AD84" s="12"/>
      <c r="AE84" s="12">
        <f t="shared" si="98"/>
        <v>0.16721311475409836</v>
      </c>
      <c r="AH84" s="6"/>
    </row>
    <row r="85" spans="1:34" x14ac:dyDescent="0.25">
      <c r="A85" t="s">
        <v>28</v>
      </c>
      <c r="B85" s="12">
        <f t="shared" si="94"/>
        <v>5.3056827363318071E-2</v>
      </c>
      <c r="C85" s="12">
        <f t="shared" si="94"/>
        <v>5.1204086596935053E-2</v>
      </c>
      <c r="D85" s="12"/>
      <c r="E85" s="12"/>
      <c r="F85" s="12"/>
      <c r="G85" s="12">
        <f>G67/G30</f>
        <v>5.5354449472096529E-2</v>
      </c>
      <c r="H85" s="12"/>
      <c r="I85" s="12"/>
      <c r="J85" s="12">
        <f t="shared" si="95"/>
        <v>4.5431342521694743E-2</v>
      </c>
      <c r="K85" s="12">
        <f t="shared" si="95"/>
        <v>6.042884990253411E-2</v>
      </c>
      <c r="L85" s="12"/>
      <c r="M85" s="12"/>
      <c r="N85" s="12"/>
      <c r="O85" s="12">
        <f>O67/O30</f>
        <v>2.5762045231071781E-2</v>
      </c>
      <c r="P85" s="12"/>
      <c r="Q85" s="12"/>
      <c r="R85" s="12">
        <f t="shared" si="96"/>
        <v>-1.9990152634170359E-2</v>
      </c>
      <c r="S85" s="12">
        <f t="shared" si="96"/>
        <v>1.9770288081340615E-2</v>
      </c>
      <c r="T85" s="12"/>
      <c r="U85" s="12"/>
      <c r="V85" s="12"/>
      <c r="W85" s="12">
        <f>W67/W30</f>
        <v>-6.358381502890173E-2</v>
      </c>
      <c r="X85" s="12"/>
      <c r="Y85" s="12"/>
      <c r="Z85" s="12">
        <f t="shared" si="97"/>
        <v>9.4314109931715226E-2</v>
      </c>
      <c r="AA85" s="12">
        <f t="shared" si="97"/>
        <v>8.8522033017028462E-2</v>
      </c>
      <c r="AB85" s="12"/>
      <c r="AC85" s="12"/>
      <c r="AD85" s="12"/>
      <c r="AE85" s="12">
        <f t="shared" si="98"/>
        <v>0.10059171597633136</v>
      </c>
      <c r="AH85" s="6"/>
    </row>
    <row r="86" spans="1:34" x14ac:dyDescent="0.25">
      <c r="A86" s="7" t="s">
        <v>29</v>
      </c>
      <c r="B86" s="14" t="s">
        <v>44</v>
      </c>
      <c r="C86" s="14" t="s">
        <v>44</v>
      </c>
      <c r="D86" s="14"/>
      <c r="E86" s="14"/>
      <c r="F86" s="14"/>
      <c r="G86" s="14" t="s">
        <v>44</v>
      </c>
      <c r="H86" s="14"/>
      <c r="I86" s="14"/>
      <c r="J86" s="14" t="s">
        <v>44</v>
      </c>
      <c r="K86" s="14" t="s">
        <v>44</v>
      </c>
      <c r="L86" s="14"/>
      <c r="M86" s="14"/>
      <c r="N86" s="14"/>
      <c r="O86" s="14" t="s">
        <v>44</v>
      </c>
      <c r="P86" s="14"/>
      <c r="Q86" s="14"/>
      <c r="R86" s="14" t="s">
        <v>44</v>
      </c>
      <c r="S86" s="14" t="s">
        <v>44</v>
      </c>
      <c r="T86" s="14"/>
      <c r="U86" s="14"/>
      <c r="V86" s="14"/>
      <c r="W86" s="14" t="s">
        <v>44</v>
      </c>
      <c r="X86" s="14"/>
      <c r="Y86" s="14"/>
      <c r="Z86" s="14" t="s">
        <v>44</v>
      </c>
      <c r="AA86" s="14" t="s">
        <v>44</v>
      </c>
      <c r="AB86" s="14"/>
      <c r="AC86" s="14"/>
      <c r="AD86" s="14"/>
      <c r="AE86" s="14" t="s">
        <v>44</v>
      </c>
      <c r="AH86" s="6"/>
    </row>
    <row r="87" spans="1:34" x14ac:dyDescent="0.25">
      <c r="A87" t="s">
        <v>43</v>
      </c>
      <c r="B87" s="12">
        <f>B69/B32</f>
        <v>0.26590303474230581</v>
      </c>
      <c r="C87" s="12">
        <f>C69/C32</f>
        <v>0.2548640881895699</v>
      </c>
      <c r="D87" s="12"/>
      <c r="E87" s="12"/>
      <c r="F87" s="12"/>
      <c r="G87" s="12">
        <f>G69/G32</f>
        <v>0.27866263715320316</v>
      </c>
      <c r="H87" s="12"/>
      <c r="I87" s="12"/>
      <c r="J87" s="12">
        <f>J69/J32</f>
        <v>0.26708712917542632</v>
      </c>
      <c r="K87" s="12">
        <f>K69/K32</f>
        <v>0.26776371308016877</v>
      </c>
      <c r="L87" s="12"/>
      <c r="M87" s="12"/>
      <c r="N87" s="12"/>
      <c r="O87" s="12">
        <f>O69/O32</f>
        <v>0.2662480376766091</v>
      </c>
      <c r="P87" s="12"/>
      <c r="Q87" s="12"/>
      <c r="R87" s="12">
        <f>R69/R32</f>
        <v>0.18599807395131129</v>
      </c>
      <c r="S87" s="12">
        <f>S69/S32</f>
        <v>0.25264681240003045</v>
      </c>
      <c r="T87" s="12"/>
      <c r="U87" s="12"/>
      <c r="V87" s="12"/>
      <c r="W87" s="12">
        <f>W69/W32</f>
        <v>9.0849779807535475E-2</v>
      </c>
      <c r="X87" s="12"/>
      <c r="Y87" s="12"/>
      <c r="Z87" s="12">
        <f>Z69/Z32</f>
        <v>0.21434693497298304</v>
      </c>
      <c r="AA87" s="12">
        <f>AA69/AA32</f>
        <v>0.21718903036238982</v>
      </c>
      <c r="AB87" s="12"/>
      <c r="AC87" s="12"/>
      <c r="AD87" s="12"/>
      <c r="AE87" s="12">
        <f t="shared" si="98"/>
        <v>0.21110756717965073</v>
      </c>
      <c r="AH87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2021-07-27T18:23:00Z</dcterms:created>
  <dcterms:modified xsi:type="dcterms:W3CDTF">2023-02-19T06:41:40Z</dcterms:modified>
</cp:coreProperties>
</file>