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odels\"/>
    </mc:Choice>
  </mc:AlternateContent>
  <xr:revisionPtr revIDLastSave="0" documentId="13_ncr:1_{B43F73AF-9AA7-4045-8335-24D18C901F9F}" xr6:coauthVersionLast="47" xr6:coauthVersionMax="47" xr10:uidLastSave="{00000000-0000-0000-0000-000000000000}"/>
  <bookViews>
    <workbookView xWindow="-120" yWindow="-120" windowWidth="19440" windowHeight="10320" xr2:uid="{85BD6A7F-6960-41C1-A6B1-0AC72E31471A}"/>
  </bookViews>
  <sheets>
    <sheet name="工作表1" sheetId="1" r:id="rId1"/>
  </sheets>
  <definedNames>
    <definedName name="_xlnm._FilterDatabase" localSheetId="0" hidden="1">工作表1!$M$1:$N$27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8" i="1" l="1"/>
  <c r="P46" i="1"/>
  <c r="E48" i="1"/>
  <c r="P45" i="1"/>
  <c r="E45" i="1"/>
  <c r="P43" i="1"/>
  <c r="E49" i="1"/>
  <c r="P42" i="1" l="1"/>
  <c r="P41" i="1"/>
  <c r="P40" i="1"/>
  <c r="P39" i="1"/>
  <c r="P37" i="1"/>
  <c r="P38" i="1" s="1"/>
  <c r="H9" i="1"/>
  <c r="H8" i="1"/>
  <c r="E46" i="1"/>
  <c r="E43" i="1"/>
  <c r="K37" i="1"/>
  <c r="K38" i="1" s="1"/>
  <c r="E37" i="1"/>
  <c r="E38" i="1" s="1"/>
  <c r="K41" i="1"/>
  <c r="E41" i="1"/>
  <c r="K42" i="1"/>
  <c r="E42" i="1"/>
  <c r="K40" i="1"/>
  <c r="E40" i="1"/>
  <c r="K39" i="1"/>
  <c r="E39" i="1"/>
  <c r="P47" i="1" l="1"/>
  <c r="P44" i="1"/>
  <c r="E47" i="1"/>
  <c r="E44" i="1"/>
  <c r="B40" i="1" l="1"/>
  <c r="B39" i="1"/>
  <c r="B42" i="1"/>
  <c r="B41" i="1"/>
  <c r="B37" i="1"/>
  <c r="B38" i="1" s="1"/>
</calcChain>
</file>

<file path=xl/sharedStrings.xml><?xml version="1.0" encoding="utf-8"?>
<sst xmlns="http://schemas.openxmlformats.org/spreadsheetml/2006/main" count="52" uniqueCount="19">
  <si>
    <t>中位數</t>
    <phoneticPr fontId="2" type="noConversion"/>
  </si>
  <si>
    <t>平均</t>
    <phoneticPr fontId="2" type="noConversion"/>
  </si>
  <si>
    <t>最低</t>
    <phoneticPr fontId="2" type="noConversion"/>
  </si>
  <si>
    <t>最高</t>
    <phoneticPr fontId="2" type="noConversion"/>
  </si>
  <si>
    <t>次數</t>
    <phoneticPr fontId="2" type="noConversion"/>
  </si>
  <si>
    <t>歷史百份比</t>
    <phoneticPr fontId="2" type="noConversion"/>
  </si>
  <si>
    <t>正回報次數</t>
    <phoneticPr fontId="2" type="noConversion"/>
  </si>
  <si>
    <t>正回報比例</t>
    <phoneticPr fontId="2" type="noConversion"/>
  </si>
  <si>
    <t>負回報次數</t>
    <phoneticPr fontId="2" type="noConversion"/>
  </si>
  <si>
    <t>負回報比例</t>
    <phoneticPr fontId="2" type="noConversion"/>
  </si>
  <si>
    <t>正數比例</t>
    <phoneticPr fontId="2" type="noConversion"/>
  </si>
  <si>
    <t>負數比例</t>
    <phoneticPr fontId="2" type="noConversion"/>
  </si>
  <si>
    <t>正數年份中嘅平均升幅</t>
    <phoneticPr fontId="2" type="noConversion"/>
  </si>
  <si>
    <t>負數年份中嘅平均跌幅</t>
    <phoneticPr fontId="2" type="noConversion"/>
  </si>
  <si>
    <t>高過20%年份</t>
    <phoneticPr fontId="2" type="noConversion"/>
  </si>
  <si>
    <t>一年升20%%</t>
    <phoneticPr fontId="2" type="noConversion"/>
  </si>
  <si>
    <t>所有年份</t>
    <phoneticPr fontId="2" type="noConversion"/>
  </si>
  <si>
    <t>之後一年會點</t>
    <phoneticPr fontId="2" type="noConversion"/>
  </si>
  <si>
    <t>跌嘅年份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</si>
</sst>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1" applyNumberFormat="1" applyFont="1">
      <alignment vertical="center"/>
    </xf>
    <xf numFmtId="176" fontId="3" fillId="0" borderId="0" xfId="0" applyNumberFormat="1" applyFont="1">
      <alignment vertical="center"/>
    </xf>
    <xf numFmtId="9" fontId="3" fillId="0" borderId="0" xfId="0" applyNumberFormat="1" applyFont="1">
      <alignment vertical="center"/>
    </xf>
    <xf numFmtId="9" fontId="3" fillId="0" borderId="0" xfId="1" applyFont="1">
      <alignment vertical="center"/>
    </xf>
    <xf numFmtId="0" fontId="3" fillId="2" borderId="0" xfId="0" applyFont="1" applyFill="1">
      <alignment vertical="center"/>
    </xf>
  </cellXfs>
  <cellStyles count="2">
    <cellStyle name="一般" xfId="0" builtinId="0"/>
    <cellStyle name="百分比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F0449-5BD9-4AAA-9141-DD419082F039}">
  <dimension ref="A1:S56"/>
  <sheetViews>
    <sheetView tabSelected="1" zoomScale="85" zoomScaleNormal="85" workbookViewId="0">
      <selection activeCell="D6" sqref="D6"/>
    </sheetView>
  </sheetViews>
  <sheetFormatPr defaultRowHeight="16.5" x14ac:dyDescent="0.25"/>
  <cols>
    <col min="1" max="3" width="9" style="2"/>
    <col min="4" max="4" width="23.75" style="2" customWidth="1"/>
    <col min="5" max="5" width="9.5" style="2" bestFit="1" customWidth="1"/>
    <col min="6" max="16384" width="9" style="2"/>
  </cols>
  <sheetData>
    <row r="1" spans="1:19" s="2" customFormat="1" x14ac:dyDescent="0.25">
      <c r="A1" s="1" t="s">
        <v>15</v>
      </c>
      <c r="B1" s="1"/>
      <c r="D1" s="1" t="s">
        <v>17</v>
      </c>
      <c r="E1" s="1"/>
      <c r="G1" s="1" t="s">
        <v>16</v>
      </c>
      <c r="H1" s="1"/>
      <c r="J1" s="1" t="s">
        <v>18</v>
      </c>
      <c r="K1" s="1"/>
      <c r="M1" s="1" t="s">
        <v>17</v>
      </c>
      <c r="N1" s="1"/>
    </row>
    <row r="2" spans="1:19" s="2" customFormat="1" x14ac:dyDescent="0.25">
      <c r="A2" s="2">
        <v>1928</v>
      </c>
      <c r="B2" s="3">
        <v>0.43799999999999994</v>
      </c>
      <c r="C2" s="3"/>
      <c r="D2" s="2">
        <v>1929</v>
      </c>
      <c r="E2" s="3">
        <v>-8.3000000000000004E-2</v>
      </c>
      <c r="G2" s="4" t="s">
        <v>4</v>
      </c>
      <c r="H2" s="2">
        <v>95</v>
      </c>
      <c r="J2" s="2">
        <v>1931</v>
      </c>
      <c r="K2" s="3">
        <v>-0.43799999999999994</v>
      </c>
      <c r="M2" s="2">
        <v>1929</v>
      </c>
      <c r="N2" s="3">
        <v>-8.3000000000000004E-2</v>
      </c>
      <c r="O2" s="2">
        <v>1930</v>
      </c>
      <c r="P2" s="3">
        <v>-0.251</v>
      </c>
      <c r="Q2" s="3"/>
      <c r="S2" s="3"/>
    </row>
    <row r="3" spans="1:19" s="2" customFormat="1" x14ac:dyDescent="0.25">
      <c r="A3" s="2">
        <v>1933</v>
      </c>
      <c r="B3" s="3">
        <v>0.5</v>
      </c>
      <c r="C3" s="3"/>
      <c r="D3" s="2">
        <v>1934</v>
      </c>
      <c r="E3" s="3">
        <v>-1.2E-2</v>
      </c>
      <c r="G3" s="4" t="s">
        <v>5</v>
      </c>
      <c r="H3" s="5">
        <v>1</v>
      </c>
      <c r="J3" s="2">
        <v>2008</v>
      </c>
      <c r="K3" s="3">
        <v>-0.37</v>
      </c>
      <c r="M3" s="2">
        <v>1930</v>
      </c>
      <c r="N3" s="3">
        <v>-0.251</v>
      </c>
      <c r="O3" s="2">
        <v>1931</v>
      </c>
      <c r="P3" s="3">
        <v>-0.43799999999999994</v>
      </c>
      <c r="Q3" s="3"/>
    </row>
    <row r="4" spans="1:19" s="2" customFormat="1" x14ac:dyDescent="0.25">
      <c r="A4" s="2">
        <v>1935</v>
      </c>
      <c r="B4" s="3">
        <v>0.46700000000000003</v>
      </c>
      <c r="C4" s="3"/>
      <c r="D4" s="2">
        <v>1936</v>
      </c>
      <c r="E4" s="3">
        <v>0.31900000000000001</v>
      </c>
      <c r="G4" s="2" t="s">
        <v>1</v>
      </c>
      <c r="H4" s="4">
        <v>0.11600000000000001</v>
      </c>
      <c r="J4" s="2">
        <v>1937</v>
      </c>
      <c r="K4" s="3">
        <v>-0.35299999999999998</v>
      </c>
      <c r="M4" s="2">
        <v>1931</v>
      </c>
      <c r="N4" s="3">
        <v>-0.43799999999999994</v>
      </c>
      <c r="O4" s="2">
        <v>1932</v>
      </c>
      <c r="P4" s="3">
        <v>-8.5999999999999993E-2</v>
      </c>
    </row>
    <row r="5" spans="1:19" s="2" customFormat="1" x14ac:dyDescent="0.25">
      <c r="A5" s="2">
        <v>1936</v>
      </c>
      <c r="B5" s="3">
        <v>0.31900000000000001</v>
      </c>
      <c r="C5" s="3"/>
      <c r="D5" s="2">
        <v>1937</v>
      </c>
      <c r="E5" s="3">
        <v>-0.35299999999999998</v>
      </c>
      <c r="G5" s="2" t="s">
        <v>0</v>
      </c>
      <c r="H5" s="4">
        <v>0.14199999999999999</v>
      </c>
      <c r="J5" s="2">
        <v>1974</v>
      </c>
      <c r="K5" s="3">
        <v>-0.25900000000000001</v>
      </c>
      <c r="M5" s="2">
        <v>1932</v>
      </c>
      <c r="N5" s="3">
        <v>-8.5999999999999993E-2</v>
      </c>
      <c r="O5" s="2">
        <v>1933</v>
      </c>
      <c r="P5" s="3">
        <v>0.5</v>
      </c>
    </row>
    <row r="6" spans="1:19" s="2" customFormat="1" x14ac:dyDescent="0.25">
      <c r="A6" s="2">
        <v>1938</v>
      </c>
      <c r="B6" s="3">
        <v>0.29299999999999998</v>
      </c>
      <c r="C6" s="3"/>
      <c r="D6" s="2">
        <v>1939</v>
      </c>
      <c r="E6" s="3">
        <v>-1.1000000000000001E-2</v>
      </c>
      <c r="G6" s="2" t="s">
        <v>2</v>
      </c>
      <c r="H6" s="4">
        <v>-0.438</v>
      </c>
      <c r="J6" s="2">
        <v>1930</v>
      </c>
      <c r="K6" s="3">
        <v>-0.251</v>
      </c>
      <c r="M6" s="2">
        <v>1934</v>
      </c>
      <c r="N6" s="3">
        <v>-1.2E-2</v>
      </c>
      <c r="O6" s="2">
        <v>1935</v>
      </c>
      <c r="P6" s="3">
        <v>0.46700000000000003</v>
      </c>
      <c r="S6" s="3"/>
    </row>
    <row r="7" spans="1:19" s="2" customFormat="1" x14ac:dyDescent="0.25">
      <c r="A7" s="2">
        <v>1943</v>
      </c>
      <c r="B7" s="3">
        <v>0.251</v>
      </c>
      <c r="C7" s="3"/>
      <c r="D7" s="2">
        <v>1944</v>
      </c>
      <c r="E7" s="3">
        <v>0.19</v>
      </c>
      <c r="G7" s="2" t="s">
        <v>3</v>
      </c>
      <c r="H7" s="4">
        <v>0.52600000000000002</v>
      </c>
      <c r="J7" s="2">
        <v>2002</v>
      </c>
      <c r="K7" s="3">
        <v>-0.221</v>
      </c>
      <c r="M7" s="2">
        <v>1937</v>
      </c>
      <c r="N7" s="3">
        <v>-0.35299999999999998</v>
      </c>
      <c r="O7" s="2">
        <v>1938</v>
      </c>
      <c r="P7" s="3">
        <v>0.29299999999999998</v>
      </c>
      <c r="S7" s="3"/>
    </row>
    <row r="8" spans="1:19" s="2" customFormat="1" x14ac:dyDescent="0.25">
      <c r="A8" s="2">
        <v>1945</v>
      </c>
      <c r="B8" s="3">
        <v>0.35799999999999998</v>
      </c>
      <c r="C8" s="3"/>
      <c r="D8" s="2">
        <v>1946</v>
      </c>
      <c r="E8" s="3">
        <v>-8.4000000000000005E-2</v>
      </c>
      <c r="G8" s="2" t="s">
        <v>10</v>
      </c>
      <c r="H8" s="6">
        <f>69/95</f>
        <v>0.72631578947368425</v>
      </c>
      <c r="J8" s="2">
        <v>2022</v>
      </c>
      <c r="K8" s="3">
        <v>-0.18100000000000002</v>
      </c>
      <c r="M8" s="2">
        <v>1939</v>
      </c>
      <c r="N8" s="3">
        <v>-1.1000000000000001E-2</v>
      </c>
      <c r="O8" s="2">
        <v>1940</v>
      </c>
      <c r="P8" s="3">
        <v>-0.107</v>
      </c>
      <c r="S8" s="3"/>
    </row>
    <row r="9" spans="1:19" s="2" customFormat="1" x14ac:dyDescent="0.25">
      <c r="A9" s="2">
        <v>1950</v>
      </c>
      <c r="B9" s="3">
        <v>0.308</v>
      </c>
      <c r="C9" s="3"/>
      <c r="D9" s="2">
        <v>1951</v>
      </c>
      <c r="E9" s="3">
        <v>0.23699999999999999</v>
      </c>
      <c r="G9" s="2" t="s">
        <v>11</v>
      </c>
      <c r="H9" s="6">
        <f>26/95</f>
        <v>0.27368421052631581</v>
      </c>
      <c r="J9" s="2">
        <v>1973</v>
      </c>
      <c r="K9" s="3">
        <v>-0.14300000000000002</v>
      </c>
      <c r="M9" s="2">
        <v>1940</v>
      </c>
      <c r="N9" s="3">
        <v>-0.107</v>
      </c>
      <c r="O9" s="2">
        <v>1941</v>
      </c>
      <c r="P9" s="3">
        <v>-0.128</v>
      </c>
      <c r="S9" s="3"/>
    </row>
    <row r="10" spans="1:19" s="2" customFormat="1" x14ac:dyDescent="0.25">
      <c r="A10" s="2">
        <v>1951</v>
      </c>
      <c r="B10" s="3">
        <v>0.23699999999999999</v>
      </c>
      <c r="C10" s="3"/>
      <c r="D10" s="2">
        <v>1952</v>
      </c>
      <c r="E10" s="3">
        <v>0.182</v>
      </c>
      <c r="G10" s="2" t="s">
        <v>12</v>
      </c>
      <c r="H10" s="4">
        <v>0.21</v>
      </c>
      <c r="J10" s="2">
        <v>1941</v>
      </c>
      <c r="K10" s="3">
        <v>-0.128</v>
      </c>
      <c r="M10" s="2">
        <v>1941</v>
      </c>
      <c r="N10" s="3">
        <v>-0.128</v>
      </c>
      <c r="O10" s="2">
        <v>1942</v>
      </c>
      <c r="P10" s="3">
        <v>0.192</v>
      </c>
    </row>
    <row r="11" spans="1:19" s="2" customFormat="1" x14ac:dyDescent="0.25">
      <c r="A11" s="2">
        <v>1954</v>
      </c>
      <c r="B11" s="3">
        <v>0.52600000000000002</v>
      </c>
      <c r="C11" s="3"/>
      <c r="D11" s="2">
        <v>1955</v>
      </c>
      <c r="E11" s="3">
        <v>0.32600000000000001</v>
      </c>
      <c r="G11" s="2" t="s">
        <v>13</v>
      </c>
      <c r="H11" s="4">
        <v>-0.13500000000000001</v>
      </c>
      <c r="J11" s="2">
        <v>2001</v>
      </c>
      <c r="K11" s="3">
        <v>-0.11900000000000001</v>
      </c>
      <c r="M11" s="2">
        <v>1946</v>
      </c>
      <c r="N11" s="3">
        <v>-8.4000000000000005E-2</v>
      </c>
      <c r="O11" s="2">
        <v>1947</v>
      </c>
      <c r="P11" s="3">
        <v>5.2000000000000005E-2</v>
      </c>
      <c r="S11" s="3"/>
    </row>
    <row r="12" spans="1:19" s="2" customFormat="1" x14ac:dyDescent="0.25">
      <c r="A12" s="2">
        <v>1955</v>
      </c>
      <c r="B12" s="3">
        <v>0.32600000000000001</v>
      </c>
      <c r="C12" s="3"/>
      <c r="D12" s="2">
        <v>1956</v>
      </c>
      <c r="E12" s="3">
        <v>7.400000000000001E-2</v>
      </c>
      <c r="J12" s="2">
        <v>1940</v>
      </c>
      <c r="K12" s="3">
        <v>-0.107</v>
      </c>
      <c r="M12" s="2">
        <v>1953</v>
      </c>
      <c r="N12" s="3">
        <v>-1.2E-2</v>
      </c>
      <c r="O12" s="2">
        <v>1954</v>
      </c>
      <c r="P12" s="3">
        <v>0.52600000000000002</v>
      </c>
      <c r="S12" s="3"/>
    </row>
    <row r="13" spans="1:19" s="2" customFormat="1" x14ac:dyDescent="0.25">
      <c r="A13" s="2">
        <v>1958</v>
      </c>
      <c r="B13" s="3">
        <v>0.43700000000000006</v>
      </c>
      <c r="C13" s="3"/>
      <c r="D13" s="2">
        <v>1959</v>
      </c>
      <c r="E13" s="3">
        <v>0.121</v>
      </c>
      <c r="J13" s="2">
        <v>1957</v>
      </c>
      <c r="K13" s="3">
        <v>-0.105</v>
      </c>
      <c r="M13" s="2">
        <v>1957</v>
      </c>
      <c r="N13" s="3">
        <v>-0.105</v>
      </c>
      <c r="O13" s="2">
        <v>1958</v>
      </c>
      <c r="P13" s="3">
        <v>0.43700000000000006</v>
      </c>
      <c r="S13" s="3"/>
    </row>
    <row r="14" spans="1:19" s="2" customFormat="1" x14ac:dyDescent="0.25">
      <c r="A14" s="2">
        <v>1961</v>
      </c>
      <c r="B14" s="3">
        <v>0.26600000000000001</v>
      </c>
      <c r="C14" s="3"/>
      <c r="D14" s="2">
        <v>1962</v>
      </c>
      <c r="E14" s="3">
        <v>-8.8000000000000009E-2</v>
      </c>
      <c r="J14" s="2">
        <v>1966</v>
      </c>
      <c r="K14" s="3">
        <v>-0.1</v>
      </c>
      <c r="M14" s="2">
        <v>1962</v>
      </c>
      <c r="N14" s="3">
        <v>-8.8000000000000009E-2</v>
      </c>
      <c r="O14" s="2">
        <v>1963</v>
      </c>
      <c r="P14" s="3">
        <v>0.22600000000000001</v>
      </c>
      <c r="S14" s="3"/>
    </row>
    <row r="15" spans="1:19" s="2" customFormat="1" x14ac:dyDescent="0.25">
      <c r="A15" s="2">
        <v>1963</v>
      </c>
      <c r="B15" s="3">
        <v>0.22600000000000001</v>
      </c>
      <c r="C15" s="3"/>
      <c r="D15" s="2">
        <v>1964</v>
      </c>
      <c r="E15" s="3">
        <v>0.16399999999999998</v>
      </c>
      <c r="J15" s="2">
        <v>2000</v>
      </c>
      <c r="K15" s="3">
        <v>-9.0999999999999998E-2</v>
      </c>
      <c r="M15" s="2">
        <v>1966</v>
      </c>
      <c r="N15" s="3">
        <v>-0.1</v>
      </c>
      <c r="O15" s="2">
        <v>1967</v>
      </c>
      <c r="P15" s="3">
        <v>0.23800000000000002</v>
      </c>
      <c r="S15" s="3"/>
    </row>
    <row r="16" spans="1:19" s="2" customFormat="1" x14ac:dyDescent="0.25">
      <c r="A16" s="2">
        <v>1967</v>
      </c>
      <c r="B16" s="3">
        <v>0.23800000000000002</v>
      </c>
      <c r="C16" s="3"/>
      <c r="D16" s="2">
        <v>1968</v>
      </c>
      <c r="E16" s="3">
        <v>0.10800000000000001</v>
      </c>
      <c r="J16" s="2">
        <v>1962</v>
      </c>
      <c r="K16" s="3">
        <v>-8.8000000000000009E-2</v>
      </c>
      <c r="M16" s="2">
        <v>1969</v>
      </c>
      <c r="N16" s="3">
        <v>-8.199999999999999E-2</v>
      </c>
      <c r="O16" s="2">
        <v>1970</v>
      </c>
      <c r="P16" s="3">
        <v>3.6000000000000004E-2</v>
      </c>
    </row>
    <row r="17" spans="1:19" s="2" customFormat="1" x14ac:dyDescent="0.25">
      <c r="A17" s="2">
        <v>1975</v>
      </c>
      <c r="B17" s="3">
        <v>0.37</v>
      </c>
      <c r="C17" s="3"/>
      <c r="D17" s="2">
        <v>1976</v>
      </c>
      <c r="E17" s="3">
        <v>0.23800000000000002</v>
      </c>
      <c r="J17" s="2">
        <v>1932</v>
      </c>
      <c r="K17" s="3">
        <v>-8.5999999999999993E-2</v>
      </c>
      <c r="M17" s="2">
        <v>1973</v>
      </c>
      <c r="N17" s="3">
        <v>-0.14300000000000002</v>
      </c>
      <c r="O17" s="2">
        <v>1974</v>
      </c>
      <c r="P17" s="3">
        <v>-0.25900000000000001</v>
      </c>
      <c r="S17" s="3"/>
    </row>
    <row r="18" spans="1:19" s="2" customFormat="1" x14ac:dyDescent="0.25">
      <c r="A18" s="2">
        <v>1976</v>
      </c>
      <c r="B18" s="3">
        <v>0.23800000000000002</v>
      </c>
      <c r="C18" s="3"/>
      <c r="D18" s="2">
        <v>1977</v>
      </c>
      <c r="E18" s="3">
        <v>-7.0000000000000007E-2</v>
      </c>
      <c r="J18" s="2">
        <v>1946</v>
      </c>
      <c r="K18" s="3">
        <v>-8.4000000000000005E-2</v>
      </c>
      <c r="M18" s="2">
        <v>1974</v>
      </c>
      <c r="N18" s="3">
        <v>-0.25900000000000001</v>
      </c>
      <c r="O18" s="2">
        <v>1975</v>
      </c>
      <c r="P18" s="3">
        <v>0.37</v>
      </c>
      <c r="S18" s="3"/>
    </row>
    <row r="19" spans="1:19" s="2" customFormat="1" x14ac:dyDescent="0.25">
      <c r="A19" s="2">
        <v>1980</v>
      </c>
      <c r="B19" s="3">
        <v>0.317</v>
      </c>
      <c r="C19" s="3"/>
      <c r="D19" s="2">
        <v>1981</v>
      </c>
      <c r="E19" s="3">
        <v>-4.7E-2</v>
      </c>
      <c r="J19" s="2">
        <v>1929</v>
      </c>
      <c r="K19" s="3">
        <v>-8.3000000000000004E-2</v>
      </c>
      <c r="M19" s="2">
        <v>1977</v>
      </c>
      <c r="N19" s="3">
        <v>-7.0000000000000007E-2</v>
      </c>
      <c r="O19" s="2">
        <v>1978</v>
      </c>
      <c r="P19" s="3">
        <v>6.5000000000000002E-2</v>
      </c>
      <c r="S19" s="3"/>
    </row>
    <row r="20" spans="1:19" s="2" customFormat="1" x14ac:dyDescent="0.25">
      <c r="A20" s="2">
        <v>1982</v>
      </c>
      <c r="B20" s="3">
        <v>0.20399999999999999</v>
      </c>
      <c r="C20" s="3"/>
      <c r="D20" s="2">
        <v>1983</v>
      </c>
      <c r="E20" s="3">
        <v>0.223</v>
      </c>
      <c r="J20" s="2">
        <v>1969</v>
      </c>
      <c r="K20" s="3">
        <v>-8.199999999999999E-2</v>
      </c>
      <c r="M20" s="2">
        <v>1981</v>
      </c>
      <c r="N20" s="3">
        <v>-4.7E-2</v>
      </c>
      <c r="O20" s="2">
        <v>1982</v>
      </c>
      <c r="P20" s="3">
        <v>0.20399999999999999</v>
      </c>
      <c r="S20" s="3"/>
    </row>
    <row r="21" spans="1:19" s="2" customFormat="1" x14ac:dyDescent="0.25">
      <c r="A21" s="2">
        <v>1983</v>
      </c>
      <c r="B21" s="3">
        <v>0.223</v>
      </c>
      <c r="C21" s="3"/>
      <c r="D21" s="2">
        <v>1984</v>
      </c>
      <c r="E21" s="3">
        <v>6.0999999999999999E-2</v>
      </c>
      <c r="J21" s="2">
        <v>1977</v>
      </c>
      <c r="K21" s="3">
        <v>-7.0000000000000007E-2</v>
      </c>
      <c r="M21" s="2">
        <v>1990</v>
      </c>
      <c r="N21" s="3">
        <v>-3.1E-2</v>
      </c>
      <c r="O21" s="2">
        <v>1991</v>
      </c>
      <c r="P21" s="3">
        <v>0.30499999999999999</v>
      </c>
      <c r="S21" s="3"/>
    </row>
    <row r="22" spans="1:19" s="2" customFormat="1" x14ac:dyDescent="0.25">
      <c r="A22" s="2">
        <v>1985</v>
      </c>
      <c r="B22" s="3">
        <v>0.312</v>
      </c>
      <c r="C22" s="3"/>
      <c r="D22" s="2">
        <v>1986</v>
      </c>
      <c r="E22" s="3">
        <v>0.185</v>
      </c>
      <c r="J22" s="2">
        <v>1981</v>
      </c>
      <c r="K22" s="3">
        <v>-4.7E-2</v>
      </c>
      <c r="M22" s="2">
        <v>2000</v>
      </c>
      <c r="N22" s="3">
        <v>-9.0999999999999998E-2</v>
      </c>
      <c r="O22" s="2">
        <v>2001</v>
      </c>
      <c r="P22" s="3">
        <v>-0.11900000000000001</v>
      </c>
      <c r="S22" s="3"/>
    </row>
    <row r="23" spans="1:19" s="2" customFormat="1" x14ac:dyDescent="0.25">
      <c r="A23" s="2">
        <v>1989</v>
      </c>
      <c r="B23" s="3">
        <v>0.317</v>
      </c>
      <c r="C23" s="3"/>
      <c r="D23" s="2">
        <v>1990</v>
      </c>
      <c r="E23" s="3">
        <v>-3.1E-2</v>
      </c>
      <c r="J23" s="2">
        <v>2018</v>
      </c>
      <c r="K23" s="3">
        <v>-4.4000000000000004E-2</v>
      </c>
      <c r="M23" s="2">
        <v>2001</v>
      </c>
      <c r="N23" s="3">
        <v>-0.11900000000000001</v>
      </c>
      <c r="O23" s="2">
        <v>2002</v>
      </c>
      <c r="P23" s="3">
        <v>-0.221</v>
      </c>
      <c r="S23" s="3"/>
    </row>
    <row r="24" spans="1:19" s="2" customFormat="1" x14ac:dyDescent="0.25">
      <c r="A24" s="2">
        <v>1991</v>
      </c>
      <c r="B24" s="3">
        <v>0.30499999999999999</v>
      </c>
      <c r="C24" s="3"/>
      <c r="D24" s="2">
        <v>1992</v>
      </c>
      <c r="E24" s="3">
        <v>7.5999999999999998E-2</v>
      </c>
      <c r="J24" s="2">
        <v>1990</v>
      </c>
      <c r="K24" s="3">
        <v>-3.1E-2</v>
      </c>
      <c r="M24" s="2">
        <v>2002</v>
      </c>
      <c r="N24" s="3">
        <v>-0.221</v>
      </c>
      <c r="O24" s="2">
        <v>2003</v>
      </c>
      <c r="P24" s="3">
        <v>0.28699999999999998</v>
      </c>
      <c r="S24" s="3"/>
    </row>
    <row r="25" spans="1:19" s="2" customFormat="1" x14ac:dyDescent="0.25">
      <c r="A25" s="2">
        <v>1995</v>
      </c>
      <c r="B25" s="3">
        <v>0.376</v>
      </c>
      <c r="C25" s="3"/>
      <c r="D25" s="2">
        <v>1996</v>
      </c>
      <c r="E25" s="3">
        <v>0.23</v>
      </c>
      <c r="J25" s="2">
        <v>1934</v>
      </c>
      <c r="K25" s="3">
        <v>-1.2E-2</v>
      </c>
      <c r="M25" s="2">
        <v>2008</v>
      </c>
      <c r="N25" s="3">
        <v>-0.37</v>
      </c>
      <c r="O25" s="2">
        <v>2009</v>
      </c>
      <c r="P25" s="3">
        <v>0.26500000000000001</v>
      </c>
      <c r="S25" s="3"/>
    </row>
    <row r="26" spans="1:19" s="2" customFormat="1" x14ac:dyDescent="0.25">
      <c r="A26" s="2">
        <v>1996</v>
      </c>
      <c r="B26" s="3">
        <v>0.23</v>
      </c>
      <c r="C26" s="3"/>
      <c r="D26" s="2">
        <v>1997</v>
      </c>
      <c r="E26" s="3">
        <v>0.33399999999999996</v>
      </c>
      <c r="J26" s="2">
        <v>1953</v>
      </c>
      <c r="K26" s="3">
        <v>-1.2E-2</v>
      </c>
      <c r="M26" s="2">
        <v>2018</v>
      </c>
      <c r="N26" s="3">
        <v>-4.4000000000000004E-2</v>
      </c>
      <c r="O26" s="2">
        <v>2019</v>
      </c>
      <c r="P26" s="3">
        <v>0.315</v>
      </c>
    </row>
    <row r="27" spans="1:19" s="2" customFormat="1" x14ac:dyDescent="0.25">
      <c r="A27" s="2">
        <v>1997</v>
      </c>
      <c r="B27" s="3">
        <v>0.33399999999999996</v>
      </c>
      <c r="C27" s="3"/>
      <c r="D27" s="2">
        <v>1998</v>
      </c>
      <c r="E27" s="3">
        <v>0.28600000000000003</v>
      </c>
      <c r="J27" s="2">
        <v>1939</v>
      </c>
      <c r="K27" s="3">
        <v>-1.1000000000000001E-2</v>
      </c>
      <c r="M27" s="2">
        <v>2022</v>
      </c>
      <c r="N27" s="3">
        <v>-0.18100000000000002</v>
      </c>
      <c r="O27" s="7">
        <v>2023</v>
      </c>
      <c r="P27" s="3">
        <v>0.2</v>
      </c>
      <c r="S27" s="3"/>
    </row>
    <row r="28" spans="1:19" s="2" customFormat="1" x14ac:dyDescent="0.25">
      <c r="A28" s="2">
        <v>1998</v>
      </c>
      <c r="B28" s="3">
        <v>0.28600000000000003</v>
      </c>
      <c r="C28" s="3"/>
      <c r="D28" s="2">
        <v>1999</v>
      </c>
      <c r="E28" s="3">
        <v>0.21</v>
      </c>
      <c r="J28" s="4"/>
      <c r="S28" s="3"/>
    </row>
    <row r="29" spans="1:19" s="2" customFormat="1" x14ac:dyDescent="0.25">
      <c r="A29" s="2">
        <v>1999</v>
      </c>
      <c r="B29" s="3">
        <v>0.21</v>
      </c>
      <c r="C29" s="3"/>
      <c r="D29" s="2">
        <v>2000</v>
      </c>
      <c r="E29" s="3">
        <v>-9.0999999999999998E-2</v>
      </c>
      <c r="S29" s="3"/>
    </row>
    <row r="30" spans="1:19" s="2" customFormat="1" x14ac:dyDescent="0.25">
      <c r="A30" s="2">
        <v>2003</v>
      </c>
      <c r="B30" s="3">
        <v>0.28699999999999998</v>
      </c>
      <c r="C30" s="3"/>
      <c r="D30" s="2">
        <v>2004</v>
      </c>
      <c r="E30" s="3">
        <v>0.109</v>
      </c>
      <c r="J30" s="3"/>
      <c r="S30" s="3"/>
    </row>
    <row r="31" spans="1:19" s="2" customFormat="1" x14ac:dyDescent="0.25">
      <c r="A31" s="2">
        <v>2009</v>
      </c>
      <c r="B31" s="3">
        <v>0.26500000000000001</v>
      </c>
      <c r="C31" s="3"/>
      <c r="D31" s="2">
        <v>2010</v>
      </c>
      <c r="E31" s="3">
        <v>0.151</v>
      </c>
      <c r="J31" s="3"/>
      <c r="S31" s="3"/>
    </row>
    <row r="32" spans="1:19" s="2" customFormat="1" x14ac:dyDescent="0.25">
      <c r="A32" s="2">
        <v>2013</v>
      </c>
      <c r="B32" s="3">
        <v>0.32400000000000001</v>
      </c>
      <c r="C32" s="3"/>
      <c r="D32" s="2">
        <v>2014</v>
      </c>
      <c r="E32" s="3">
        <v>0.13699999999999998</v>
      </c>
      <c r="J32" s="3"/>
      <c r="S32" s="3"/>
    </row>
    <row r="33" spans="1:19" s="2" customFormat="1" x14ac:dyDescent="0.25">
      <c r="A33" s="2">
        <v>2017</v>
      </c>
      <c r="B33" s="3">
        <v>0.218</v>
      </c>
      <c r="C33" s="3"/>
      <c r="D33" s="2">
        <v>2018</v>
      </c>
      <c r="E33" s="3">
        <v>-4.4000000000000004E-2</v>
      </c>
      <c r="S33" s="3"/>
    </row>
    <row r="34" spans="1:19" s="2" customFormat="1" x14ac:dyDescent="0.25">
      <c r="A34" s="2">
        <v>2019</v>
      </c>
      <c r="B34" s="3">
        <v>0.315</v>
      </c>
      <c r="C34" s="3"/>
      <c r="D34" s="2">
        <v>2020</v>
      </c>
      <c r="E34" s="3">
        <v>0.184</v>
      </c>
      <c r="J34" s="3"/>
      <c r="S34" s="3"/>
    </row>
    <row r="35" spans="1:19" s="2" customFormat="1" x14ac:dyDescent="0.25">
      <c r="A35" s="2">
        <v>2021</v>
      </c>
      <c r="B35" s="3">
        <v>0.28699999999999998</v>
      </c>
      <c r="C35" s="3"/>
      <c r="D35" s="2">
        <v>2022</v>
      </c>
      <c r="E35" s="3">
        <v>-0.18100000000000002</v>
      </c>
      <c r="J35" s="3"/>
    </row>
    <row r="36" spans="1:19" s="2" customFormat="1" x14ac:dyDescent="0.25">
      <c r="A36" s="4"/>
      <c r="J36" s="3"/>
    </row>
    <row r="37" spans="1:19" s="2" customFormat="1" x14ac:dyDescent="0.25">
      <c r="A37" s="4" t="s">
        <v>4</v>
      </c>
      <c r="B37" s="2">
        <f>COUNT(B2:B35)</f>
        <v>34</v>
      </c>
      <c r="D37" s="4" t="s">
        <v>4</v>
      </c>
      <c r="E37" s="2">
        <f>COUNT(E2:E35)</f>
        <v>34</v>
      </c>
      <c r="J37" s="4" t="s">
        <v>4</v>
      </c>
      <c r="K37" s="2">
        <f>COUNT(K2:K35)</f>
        <v>26</v>
      </c>
      <c r="O37" s="4" t="s">
        <v>4</v>
      </c>
      <c r="P37" s="2">
        <f>COUNT(P2:P35)</f>
        <v>26</v>
      </c>
    </row>
    <row r="38" spans="1:19" s="2" customFormat="1" x14ac:dyDescent="0.25">
      <c r="A38" s="4" t="s">
        <v>5</v>
      </c>
      <c r="B38" s="6">
        <f>B37/$H$2</f>
        <v>0.35789473684210527</v>
      </c>
      <c r="C38" s="6"/>
      <c r="D38" s="4" t="s">
        <v>5</v>
      </c>
      <c r="E38" s="6">
        <f>E37/$H$2</f>
        <v>0.35789473684210527</v>
      </c>
      <c r="F38" s="6"/>
      <c r="G38" s="6"/>
      <c r="H38" s="6"/>
      <c r="I38" s="6"/>
      <c r="J38" s="4" t="s">
        <v>5</v>
      </c>
      <c r="K38" s="6">
        <f>K37/$H$2</f>
        <v>0.27368421052631581</v>
      </c>
      <c r="O38" s="4" t="s">
        <v>5</v>
      </c>
      <c r="P38" s="6">
        <f>P37/$H$2</f>
        <v>0.27368421052631581</v>
      </c>
    </row>
    <row r="39" spans="1:19" s="2" customFormat="1" x14ac:dyDescent="0.25">
      <c r="A39" s="2" t="s">
        <v>1</v>
      </c>
      <c r="B39" s="4">
        <f>AVERAGE(B2:B35)</f>
        <v>0.31200000000000006</v>
      </c>
      <c r="C39" s="4"/>
      <c r="D39" s="2" t="s">
        <v>1</v>
      </c>
      <c r="E39" s="4">
        <f>AVERAGE(E2:E35)</f>
        <v>8.9705882352941191E-2</v>
      </c>
      <c r="J39" s="2" t="s">
        <v>1</v>
      </c>
      <c r="K39" s="4">
        <f>AVERAGE(K2:K35)</f>
        <v>-0.13523076923076929</v>
      </c>
      <c r="O39" s="2" t="s">
        <v>1</v>
      </c>
      <c r="P39" s="4">
        <f>AVERAGE(P2:P35)</f>
        <v>0.12957692307692309</v>
      </c>
    </row>
    <row r="40" spans="1:19" s="2" customFormat="1" x14ac:dyDescent="0.25">
      <c r="A40" s="2" t="s">
        <v>0</v>
      </c>
      <c r="B40" s="4">
        <f>MEDIAN(B2:B35)</f>
        <v>0.30649999999999999</v>
      </c>
      <c r="C40" s="4"/>
      <c r="D40" s="2" t="s">
        <v>0</v>
      </c>
      <c r="E40" s="4">
        <f>MEDIAN(E2:E35)</f>
        <v>0.11499999999999999</v>
      </c>
      <c r="J40" s="2" t="s">
        <v>0</v>
      </c>
      <c r="K40" s="4">
        <f>MEDIAN(K2:K35)</f>
        <v>-9.5500000000000002E-2</v>
      </c>
      <c r="O40" s="2" t="s">
        <v>0</v>
      </c>
      <c r="P40" s="4">
        <f>MEDIAN(P2:P35)</f>
        <v>0.20200000000000001</v>
      </c>
      <c r="S40" s="3"/>
    </row>
    <row r="41" spans="1:19" s="2" customFormat="1" x14ac:dyDescent="0.25">
      <c r="A41" s="2" t="s">
        <v>2</v>
      </c>
      <c r="B41" s="4">
        <f>MIN(B2:B35)</f>
        <v>0.20399999999999999</v>
      </c>
      <c r="C41" s="4"/>
      <c r="D41" s="2" t="s">
        <v>2</v>
      </c>
      <c r="E41" s="4">
        <f>MIN(E2:E35)</f>
        <v>-0.35299999999999998</v>
      </c>
      <c r="J41" s="2" t="s">
        <v>2</v>
      </c>
      <c r="K41" s="4">
        <f>MIN(K2:K35)</f>
        <v>-0.43799999999999994</v>
      </c>
      <c r="O41" s="2" t="s">
        <v>2</v>
      </c>
      <c r="P41" s="4">
        <f>MIN(P2:P35)</f>
        <v>-0.43799999999999994</v>
      </c>
      <c r="S41" s="3"/>
    </row>
    <row r="42" spans="1:19" s="2" customFormat="1" x14ac:dyDescent="0.25">
      <c r="A42" s="2" t="s">
        <v>3</v>
      </c>
      <c r="B42" s="4">
        <f>MAX(B2:B35)</f>
        <v>0.52600000000000002</v>
      </c>
      <c r="C42" s="4"/>
      <c r="D42" s="2" t="s">
        <v>3</v>
      </c>
      <c r="E42" s="4">
        <f>MAX(E2:E35)</f>
        <v>0.33399999999999996</v>
      </c>
      <c r="J42" s="2" t="s">
        <v>3</v>
      </c>
      <c r="K42" s="4">
        <f>MAX(K2:K35)</f>
        <v>-1.1000000000000001E-2</v>
      </c>
      <c r="O42" s="2" t="s">
        <v>3</v>
      </c>
      <c r="P42" s="4">
        <f>MAX(P2:P35)</f>
        <v>0.52600000000000002</v>
      </c>
      <c r="S42" s="3"/>
    </row>
    <row r="43" spans="1:19" s="2" customFormat="1" x14ac:dyDescent="0.25">
      <c r="D43" s="2" t="s">
        <v>6</v>
      </c>
      <c r="E43" s="2">
        <f>COUNTIF(E2:E35,"&gt;0")</f>
        <v>22</v>
      </c>
      <c r="J43" s="3"/>
      <c r="O43" s="2" t="s">
        <v>6</v>
      </c>
      <c r="P43" s="2">
        <f>COUNTIF(P2:P35,"&gt;0")</f>
        <v>18</v>
      </c>
      <c r="S43" s="3"/>
    </row>
    <row r="44" spans="1:19" s="2" customFormat="1" x14ac:dyDescent="0.25">
      <c r="D44" s="2" t="s">
        <v>7</v>
      </c>
      <c r="E44" s="6">
        <f>E43/E37</f>
        <v>0.6470588235294118</v>
      </c>
      <c r="J44" s="3"/>
      <c r="O44" s="2" t="s">
        <v>7</v>
      </c>
      <c r="P44" s="6">
        <f>P43/P37</f>
        <v>0.69230769230769229</v>
      </c>
    </row>
    <row r="45" spans="1:19" s="2" customFormat="1" x14ac:dyDescent="0.25">
      <c r="D45" s="2" t="s">
        <v>12</v>
      </c>
      <c r="E45" s="3">
        <f>AVERAGEIF(E2:E35,"&gt;0")</f>
        <v>0.18840909090909089</v>
      </c>
      <c r="O45" s="2" t="s">
        <v>12</v>
      </c>
      <c r="P45" s="3">
        <f>AVERAGEIF(P2:P35,"&gt;0")</f>
        <v>0.27655555555555567</v>
      </c>
    </row>
    <row r="46" spans="1:19" s="2" customFormat="1" x14ac:dyDescent="0.25">
      <c r="D46" s="2" t="s">
        <v>8</v>
      </c>
      <c r="E46" s="2">
        <f>COUNTIF(E2:E35,"&lt;0")</f>
        <v>12</v>
      </c>
      <c r="J46" s="3"/>
      <c r="O46" s="2" t="s">
        <v>8</v>
      </c>
      <c r="P46" s="2">
        <f>COUNTIF(P2:P35,"&lt;0")</f>
        <v>8</v>
      </c>
    </row>
    <row r="47" spans="1:19" s="2" customFormat="1" x14ac:dyDescent="0.25">
      <c r="D47" s="2" t="s">
        <v>9</v>
      </c>
      <c r="E47" s="6">
        <f>E46/E37</f>
        <v>0.35294117647058826</v>
      </c>
      <c r="O47" s="2" t="s">
        <v>9</v>
      </c>
      <c r="P47" s="6">
        <f>P46/P37</f>
        <v>0.30769230769230771</v>
      </c>
      <c r="Q47" s="6"/>
    </row>
    <row r="48" spans="1:19" s="2" customFormat="1" x14ac:dyDescent="0.25">
      <c r="D48" s="2" t="s">
        <v>13</v>
      </c>
      <c r="E48" s="3">
        <f>AVERAGEIF(E2:E35,"&lt;0")</f>
        <v>-9.1249999999999998E-2</v>
      </c>
      <c r="O48" s="2" t="s">
        <v>13</v>
      </c>
      <c r="P48" s="3">
        <f>AVERAGEIF(P2:P35,"&lt;0")</f>
        <v>-0.20112499999999997</v>
      </c>
      <c r="Q48" s="6"/>
    </row>
    <row r="49" spans="4:10" s="2" customFormat="1" x14ac:dyDescent="0.25">
      <c r="D49" s="2" t="s">
        <v>14</v>
      </c>
      <c r="E49" s="2">
        <f>COUNTIF(E2:E35,"&gt;0.2")</f>
        <v>9</v>
      </c>
      <c r="J49" s="3"/>
    </row>
    <row r="52" spans="4:10" s="2" customFormat="1" x14ac:dyDescent="0.25">
      <c r="J52" s="3"/>
    </row>
    <row r="53" spans="4:10" s="2" customFormat="1" x14ac:dyDescent="0.25"/>
    <row r="54" spans="4:10" s="2" customFormat="1" x14ac:dyDescent="0.25"/>
    <row r="55" spans="4:10" s="2" customFormat="1" x14ac:dyDescent="0.25"/>
    <row r="56" spans="4:10" s="2" customFormat="1" x14ac:dyDescent="0.25"/>
  </sheetData>
  <mergeCells count="5">
    <mergeCell ref="G1:H1"/>
    <mergeCell ref="A1:B1"/>
    <mergeCell ref="D1:E1"/>
    <mergeCell ref="J1:K1"/>
    <mergeCell ref="M1:N1"/>
  </mergeCells>
  <phoneticPr fontId="2" type="noConversion"/>
  <conditionalFormatting sqref="S2 Q2:Q3 B2:C35 E2:E35 S6:S9 S11:S15 S17:S25 S27:S34 J30:J32 J34:J36 J43:J44 J49 J52 S40:S43 J46">
    <cfRule type="cellIs" dxfId="7" priority="13" operator="greaterThan">
      <formula>0.1</formula>
    </cfRule>
    <cfRule type="cellIs" dxfId="6" priority="14" operator="lessThan">
      <formula>0</formula>
    </cfRule>
  </conditionalFormatting>
  <conditionalFormatting sqref="K2:K27">
    <cfRule type="cellIs" dxfId="5" priority="9" operator="greaterThan">
      <formula>0.1</formula>
    </cfRule>
    <cfRule type="cellIs" dxfId="4" priority="10" operator="lessThan">
      <formula>0</formula>
    </cfRule>
  </conditionalFormatting>
  <conditionalFormatting sqref="N2:N27">
    <cfRule type="cellIs" dxfId="3" priority="5" operator="greaterThan">
      <formula>0.1</formula>
    </cfRule>
    <cfRule type="cellIs" dxfId="2" priority="6" operator="lessThan">
      <formula>0</formula>
    </cfRule>
  </conditionalFormatting>
  <conditionalFormatting sqref="P2:P27">
    <cfRule type="cellIs" dxfId="1" priority="1" operator="greaterThan">
      <formula>0.1</formula>
    </cfRule>
    <cfRule type="cellIs" dxfId="0" priority="2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Li</dc:creator>
  <cp:lastModifiedBy>Ivan Li</cp:lastModifiedBy>
  <dcterms:created xsi:type="dcterms:W3CDTF">2023-12-15T16:51:32Z</dcterms:created>
  <dcterms:modified xsi:type="dcterms:W3CDTF">2024-01-03T18:36:32Z</dcterms:modified>
</cp:coreProperties>
</file>