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 data\Dropbox\"/>
    </mc:Choice>
  </mc:AlternateContent>
  <xr:revisionPtr revIDLastSave="0" documentId="13_ncr:1_{B838543E-9457-48BF-899B-518BF1EF6FAC}" xr6:coauthVersionLast="45" xr6:coauthVersionMax="45" xr10:uidLastSave="{00000000-0000-0000-0000-000000000000}"/>
  <bookViews>
    <workbookView xWindow="-120" yWindow="-120" windowWidth="20730" windowHeight="11310" xr2:uid="{F694A037-D378-4956-BDA1-B0AF62B97484}"/>
  </bookViews>
  <sheets>
    <sheet name="估值" sheetId="2" r:id="rId1"/>
    <sheet name="財務數據" sheetId="4" r:id="rId2"/>
    <sheet name="收入分佈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5" l="1"/>
  <c r="L5" i="5" s="1"/>
  <c r="I7" i="5"/>
  <c r="J2" i="5" s="1"/>
  <c r="G7" i="5"/>
  <c r="E7" i="5"/>
  <c r="F2" i="5" s="1"/>
  <c r="C7" i="5"/>
  <c r="D6" i="5" s="1"/>
  <c r="J6" i="5"/>
  <c r="H6" i="5"/>
  <c r="J5" i="5"/>
  <c r="H5" i="5"/>
  <c r="H4" i="5"/>
  <c r="F4" i="5"/>
  <c r="J3" i="5"/>
  <c r="H3" i="5"/>
  <c r="H2" i="5"/>
  <c r="H7" i="5" s="1"/>
  <c r="C22" i="4"/>
  <c r="B22" i="4"/>
  <c r="I11" i="4"/>
  <c r="J11" i="4"/>
  <c r="J12" i="4" s="1"/>
  <c r="K11" i="4"/>
  <c r="M11" i="4"/>
  <c r="N11" i="4"/>
  <c r="J14" i="2"/>
  <c r="I14" i="2"/>
  <c r="G10" i="4"/>
  <c r="G11" i="4" s="1"/>
  <c r="F3" i="4"/>
  <c r="E3" i="4"/>
  <c r="D3" i="4"/>
  <c r="C3" i="4"/>
  <c r="B3" i="4"/>
  <c r="D10" i="2"/>
  <c r="F11" i="4"/>
  <c r="E11" i="4"/>
  <c r="D11" i="4"/>
  <c r="C11" i="4"/>
  <c r="B11" i="4"/>
  <c r="F14" i="2"/>
  <c r="E14" i="2"/>
  <c r="D14" i="2"/>
  <c r="C14" i="2"/>
  <c r="C10" i="2"/>
  <c r="E10" i="2" s="1"/>
  <c r="F10" i="2"/>
  <c r="F8" i="2"/>
  <c r="F9" i="2"/>
  <c r="F11" i="2"/>
  <c r="F12" i="2"/>
  <c r="F13" i="2"/>
  <c r="F15" i="2"/>
  <c r="F16" i="2"/>
  <c r="F17" i="2"/>
  <c r="F7" i="2"/>
  <c r="E8" i="2"/>
  <c r="E9" i="2"/>
  <c r="E11" i="2"/>
  <c r="E12" i="2"/>
  <c r="E13" i="2"/>
  <c r="E15" i="2"/>
  <c r="E16" i="2"/>
  <c r="E17" i="2"/>
  <c r="E7" i="2"/>
  <c r="L3" i="5" l="1"/>
  <c r="F5" i="5"/>
  <c r="L6" i="5"/>
  <c r="F6" i="5"/>
  <c r="D3" i="5"/>
  <c r="J4" i="5"/>
  <c r="J7" i="5" s="1"/>
  <c r="F3" i="5"/>
  <c r="F7" i="5" s="1"/>
  <c r="L4" i="5"/>
  <c r="L2" i="5"/>
  <c r="D5" i="5"/>
  <c r="D4" i="5"/>
  <c r="D2" i="5"/>
  <c r="I12" i="4"/>
  <c r="K12" i="4"/>
  <c r="N12" i="4"/>
  <c r="L7" i="5" l="1"/>
  <c r="D7" i="5"/>
</calcChain>
</file>

<file path=xl/sharedStrings.xml><?xml version="1.0" encoding="utf-8"?>
<sst xmlns="http://schemas.openxmlformats.org/spreadsheetml/2006/main" count="85" uniqueCount="56">
  <si>
    <t>VISA</t>
  </si>
  <si>
    <t>Master Card</t>
  </si>
  <si>
    <t>Paypal</t>
  </si>
  <si>
    <t>ICBC</t>
  </si>
  <si>
    <t>Bank of America</t>
  </si>
  <si>
    <t>Goldman Sachs</t>
  </si>
  <si>
    <t>Morgan Stanley</t>
  </si>
  <si>
    <t>USDCNY</t>
  </si>
  <si>
    <t>CNYHKD</t>
  </si>
  <si>
    <t>USDHKD</t>
  </si>
  <si>
    <t>JP Morgan</t>
  </si>
  <si>
    <t>Square</t>
  </si>
  <si>
    <t>螞蟻（招股上限）</t>
  </si>
  <si>
    <t>招股區間（未落實）</t>
  </si>
  <si>
    <t>瑞信</t>
  </si>
  <si>
    <t>摩根士丹利</t>
  </si>
  <si>
    <t>匯控</t>
  </si>
  <si>
    <t>下限</t>
  </si>
  <si>
    <t>上限</t>
  </si>
  <si>
    <t>億美元</t>
  </si>
  <si>
    <t>螞蟻（7月）</t>
  </si>
  <si>
    <t>市值</t>
  </si>
  <si>
    <t>去年純利</t>
  </si>
  <si>
    <t>今年預計純利</t>
  </si>
  <si>
    <t>數字支付及商家服務</t>
  </si>
  <si>
    <t>1H20</t>
  </si>
  <si>
    <t>1H19</t>
  </si>
  <si>
    <t>人民幣（億）</t>
  </si>
  <si>
    <t>美金（億）</t>
  </si>
  <si>
    <t>純利</t>
  </si>
  <si>
    <t>毛利率</t>
  </si>
  <si>
    <t>9M19</t>
  </si>
  <si>
    <t>9M20</t>
  </si>
  <si>
    <t>收入</t>
  </si>
  <si>
    <t>理財科技</t>
  </si>
  <si>
    <t>保險科技</t>
  </si>
  <si>
    <t>其他</t>
  </si>
  <si>
    <t>2020E</t>
  </si>
  <si>
    <t>年度化</t>
  </si>
  <si>
    <t>歷史</t>
  </si>
  <si>
    <t>螞蟻 （7月）</t>
  </si>
  <si>
    <t>螞蟻估值一覽</t>
  </si>
  <si>
    <t>2021E</t>
  </si>
  <si>
    <t>2022E</t>
  </si>
  <si>
    <t>中金</t>
  </si>
  <si>
    <t>螞蟻 （10月頭）</t>
  </si>
  <si>
    <t>倍</t>
  </si>
  <si>
    <t>歷史市盈率（2019）</t>
  </si>
  <si>
    <t>預期市盈率（2020）</t>
  </si>
  <si>
    <t>增長</t>
  </si>
  <si>
    <t>螞蟻（去年12月）</t>
  </si>
  <si>
    <t>微貸科技</t>
  </si>
  <si>
    <t>佔總收入</t>
  </si>
  <si>
    <t>總收入</t>
  </si>
  <si>
    <t/>
  </si>
  <si>
    <t>收入分佈（百萬人民幣）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</si>
</sst>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71" formatCode="0_);[Red]\(0\)"/>
    <numFmt numFmtId="172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2" fontId="0" fillId="0" borderId="0" xfId="0" applyNumberFormat="1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0" fillId="2" borderId="0" xfId="0" applyNumberFormat="1" applyFill="1"/>
    <xf numFmtId="164" fontId="0" fillId="2" borderId="0" xfId="0" applyNumberFormat="1" applyFill="1"/>
    <xf numFmtId="0" fontId="2" fillId="0" borderId="0" xfId="0" applyFont="1" applyFill="1"/>
    <xf numFmtId="3" fontId="2" fillId="0" borderId="0" xfId="0" applyNumberFormat="1" applyFont="1" applyFill="1"/>
    <xf numFmtId="164" fontId="2" fillId="0" borderId="0" xfId="0" applyNumberFormat="1" applyFont="1" applyFill="1"/>
    <xf numFmtId="0" fontId="0" fillId="2" borderId="0" xfId="0" applyFill="1"/>
    <xf numFmtId="3" fontId="0" fillId="0" borderId="0" xfId="0" applyNumberFormat="1" applyAlignment="1">
      <alignment horizontal="center"/>
    </xf>
    <xf numFmtId="0" fontId="0" fillId="0" borderId="0" xfId="0" applyAlignment="1"/>
    <xf numFmtId="171" fontId="0" fillId="0" borderId="0" xfId="0" applyNumberFormat="1"/>
    <xf numFmtId="172" fontId="0" fillId="0" borderId="0" xfId="1" applyNumberFormat="1" applyFont="1"/>
    <xf numFmtId="172" fontId="0" fillId="0" borderId="0" xfId="0" applyNumberFormat="1"/>
    <xf numFmtId="3" fontId="0" fillId="0" borderId="0" xfId="0" applyNumberFormat="1" applyFill="1"/>
    <xf numFmtId="171" fontId="0" fillId="0" borderId="0" xfId="0" applyNumberFormat="1" applyAlignment="1"/>
    <xf numFmtId="9" fontId="0" fillId="0" borderId="0" xfId="1" applyFont="1" applyAlignment="1"/>
    <xf numFmtId="171" fontId="0" fillId="2" borderId="0" xfId="0" applyNumberFormat="1" applyFill="1" applyAlignment="1"/>
    <xf numFmtId="172" fontId="0" fillId="0" borderId="0" xfId="0" quotePrefix="1" applyNumberFormat="1"/>
    <xf numFmtId="171" fontId="0" fillId="0" borderId="1" xfId="0" applyNumberFormat="1" applyBorder="1"/>
    <xf numFmtId="0" fontId="0" fillId="0" borderId="1" xfId="0" applyBorder="1"/>
    <xf numFmtId="3" fontId="0" fillId="0" borderId="1" xfId="0" applyNumberFormat="1" applyBorder="1"/>
    <xf numFmtId="0" fontId="0" fillId="0" borderId="2" xfId="0" applyBorder="1"/>
    <xf numFmtId="172" fontId="0" fillId="0" borderId="2" xfId="1" applyNumberFormat="1" applyFont="1" applyBorder="1"/>
    <xf numFmtId="172" fontId="0" fillId="0" borderId="3" xfId="1" applyNumberFormat="1" applyFont="1" applyBorder="1"/>
    <xf numFmtId="172" fontId="0" fillId="0" borderId="2" xfId="0" applyNumberFormat="1" applyBorder="1"/>
    <xf numFmtId="0" fontId="0" fillId="0" borderId="4" xfId="0" applyBorder="1"/>
    <xf numFmtId="3" fontId="0" fillId="0" borderId="4" xfId="0" applyNumberFormat="1" applyBorder="1"/>
    <xf numFmtId="3" fontId="0" fillId="0" borderId="5" xfId="0" applyNumberFormat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/>
    <xf numFmtId="171" fontId="0" fillId="0" borderId="0" xfId="0" applyNumberFormat="1" applyFill="1"/>
    <xf numFmtId="171" fontId="0" fillId="0" borderId="0" xfId="0" applyNumberFormat="1" applyFill="1" applyAlignment="1"/>
    <xf numFmtId="9" fontId="0" fillId="0" borderId="0" xfId="1" applyFont="1" applyFill="1" applyAlignment="1"/>
    <xf numFmtId="0" fontId="0" fillId="0" borderId="0" xfId="0" applyBorder="1"/>
    <xf numFmtId="3" fontId="0" fillId="0" borderId="0" xfId="0" applyNumberFormat="1" applyBorder="1"/>
    <xf numFmtId="172" fontId="0" fillId="0" borderId="0" xfId="1" applyNumberFormat="1" applyFont="1" applyBorder="1"/>
    <xf numFmtId="171" fontId="0" fillId="0" borderId="0" xfId="0" applyNumberFormat="1" applyBorder="1"/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6291E-1F92-46CF-A8D9-8D9C75D6A6E6}">
  <dimension ref="A1:K18"/>
  <sheetViews>
    <sheetView tabSelected="1" zoomScale="115" zoomScaleNormal="115" workbookViewId="0">
      <selection activeCell="F2" sqref="F2"/>
    </sheetView>
  </sheetViews>
  <sheetFormatPr defaultRowHeight="15" x14ac:dyDescent="0.25"/>
  <cols>
    <col min="1" max="1" width="18.42578125" bestFit="1" customWidth="1"/>
    <col min="2" max="2" width="6.140625" style="2" bestFit="1" customWidth="1"/>
    <col min="3" max="3" width="9.5703125" bestFit="1" customWidth="1"/>
    <col min="4" max="4" width="14" bestFit="1" customWidth="1"/>
    <col min="5" max="6" width="18.85546875" bestFit="1" customWidth="1"/>
    <col min="7" max="7" width="18.42578125" bestFit="1" customWidth="1"/>
    <col min="8" max="8" width="20.5703125" bestFit="1" customWidth="1"/>
    <col min="9" max="9" width="7.140625" customWidth="1"/>
    <col min="10" max="10" width="9.7109375" customWidth="1"/>
  </cols>
  <sheetData>
    <row r="1" spans="1:11" x14ac:dyDescent="0.25">
      <c r="A1" t="s">
        <v>7</v>
      </c>
      <c r="B1" s="1">
        <v>6.6698000000000004</v>
      </c>
    </row>
    <row r="2" spans="1:11" x14ac:dyDescent="0.25">
      <c r="A2" t="s">
        <v>8</v>
      </c>
      <c r="B2" s="1">
        <v>1.1619999999999999</v>
      </c>
    </row>
    <row r="3" spans="1:11" x14ac:dyDescent="0.25">
      <c r="A3" t="s">
        <v>9</v>
      </c>
      <c r="B3" s="1">
        <v>7.7503076000000002</v>
      </c>
    </row>
    <row r="4" spans="1:11" x14ac:dyDescent="0.25">
      <c r="B4" s="1"/>
    </row>
    <row r="5" spans="1:11" x14ac:dyDescent="0.25">
      <c r="B5" s="13" t="s">
        <v>19</v>
      </c>
      <c r="C5" s="13"/>
      <c r="D5" s="13"/>
      <c r="E5" s="6" t="s">
        <v>46</v>
      </c>
      <c r="F5" s="6"/>
      <c r="H5" t="s">
        <v>41</v>
      </c>
      <c r="I5" s="6" t="s">
        <v>19</v>
      </c>
      <c r="J5" s="6"/>
      <c r="K5" s="14"/>
    </row>
    <row r="6" spans="1:11" x14ac:dyDescent="0.25">
      <c r="B6" t="s">
        <v>21</v>
      </c>
      <c r="C6" t="s">
        <v>22</v>
      </c>
      <c r="D6" t="s">
        <v>23</v>
      </c>
      <c r="E6" t="s">
        <v>47</v>
      </c>
      <c r="F6" t="s">
        <v>48</v>
      </c>
      <c r="I6" t="s">
        <v>17</v>
      </c>
      <c r="J6" t="s">
        <v>18</v>
      </c>
    </row>
    <row r="7" spans="1:11" x14ac:dyDescent="0.25">
      <c r="A7" t="s">
        <v>0</v>
      </c>
      <c r="B7" s="2">
        <v>4361.7723460914121</v>
      </c>
      <c r="C7" s="2">
        <v>123.67</v>
      </c>
      <c r="D7" s="2">
        <v>111.215</v>
      </c>
      <c r="E7" s="3">
        <f>B7/C7</f>
        <v>35.269445670667196</v>
      </c>
      <c r="F7" s="3">
        <f>B7/D7</f>
        <v>39.219281087006358</v>
      </c>
      <c r="H7" t="s">
        <v>50</v>
      </c>
      <c r="I7" s="2">
        <v>1500</v>
      </c>
    </row>
    <row r="8" spans="1:11" x14ac:dyDescent="0.25">
      <c r="A8" t="s">
        <v>1</v>
      </c>
      <c r="B8" s="2">
        <v>3339.5390856720001</v>
      </c>
      <c r="C8" s="2">
        <v>79</v>
      </c>
      <c r="D8" s="2">
        <v>66.839700000000008</v>
      </c>
      <c r="E8" s="3">
        <f>B8/C8</f>
        <v>42.272646654075949</v>
      </c>
      <c r="F8" s="3">
        <f>B8/D8</f>
        <v>49.963406264121467</v>
      </c>
      <c r="H8" t="s">
        <v>40</v>
      </c>
      <c r="I8" s="2">
        <v>2000</v>
      </c>
    </row>
    <row r="9" spans="1:11" x14ac:dyDescent="0.25">
      <c r="A9" t="s">
        <v>10</v>
      </c>
      <c r="B9" s="2">
        <v>3135.3754962255998</v>
      </c>
      <c r="C9" s="2">
        <v>346.42</v>
      </c>
      <c r="D9" s="2">
        <v>224.27909</v>
      </c>
      <c r="E9" s="3">
        <f>B9/C9</f>
        <v>9.0507923798441183</v>
      </c>
      <c r="F9" s="3">
        <f>B9/D9</f>
        <v>13.979794087026123</v>
      </c>
      <c r="H9" t="s">
        <v>45</v>
      </c>
      <c r="I9" s="2">
        <v>2800</v>
      </c>
    </row>
    <row r="10" spans="1:11" x14ac:dyDescent="0.25">
      <c r="A10" s="12" t="s">
        <v>12</v>
      </c>
      <c r="B10" s="7">
        <v>3000</v>
      </c>
      <c r="C10" s="7">
        <f>241.6/6.67</f>
        <v>36.221889055472261</v>
      </c>
      <c r="D10" s="7">
        <f>239.12*2/6.67</f>
        <v>71.700149925037479</v>
      </c>
      <c r="E10" s="8">
        <f>B10/C10</f>
        <v>82.822847682119217</v>
      </c>
      <c r="F10" s="8">
        <f>B10/D10</f>
        <v>41.840916694546671</v>
      </c>
      <c r="H10" t="s">
        <v>13</v>
      </c>
      <c r="I10" s="2">
        <v>2500</v>
      </c>
      <c r="J10" s="2">
        <v>3000</v>
      </c>
    </row>
    <row r="11" spans="1:11" x14ac:dyDescent="0.25">
      <c r="A11" t="s">
        <v>3</v>
      </c>
      <c r="B11" s="2">
        <v>2995.6833843653494</v>
      </c>
      <c r="C11" s="2">
        <v>468.11598548682116</v>
      </c>
      <c r="D11" s="2">
        <v>429.54768358871326</v>
      </c>
      <c r="E11" s="3">
        <f>B11/C11</f>
        <v>6.3994468833401692</v>
      </c>
      <c r="F11" s="3">
        <f>B11/D11</f>
        <v>6.9740415297727001</v>
      </c>
      <c r="H11" t="s">
        <v>14</v>
      </c>
      <c r="I11" s="2">
        <v>3800</v>
      </c>
      <c r="J11" s="7">
        <v>4610</v>
      </c>
    </row>
    <row r="12" spans="1:11" x14ac:dyDescent="0.25">
      <c r="A12" t="s">
        <v>2</v>
      </c>
      <c r="B12" s="2">
        <v>2392.7102168824003</v>
      </c>
      <c r="C12" s="2">
        <v>23.688000000000002</v>
      </c>
      <c r="D12" s="2">
        <v>44.21613</v>
      </c>
      <c r="E12" s="3">
        <f>B12/C12</f>
        <v>101.00938098963188</v>
      </c>
      <c r="F12" s="3">
        <f>B12/D12</f>
        <v>54.11396738887823</v>
      </c>
      <c r="H12" t="s">
        <v>15</v>
      </c>
      <c r="I12" s="2">
        <v>3330</v>
      </c>
      <c r="J12" s="18">
        <v>4570</v>
      </c>
    </row>
    <row r="13" spans="1:11" x14ac:dyDescent="0.25">
      <c r="A13" t="s">
        <v>4</v>
      </c>
      <c r="B13" s="2">
        <v>2154.1206611694001</v>
      </c>
      <c r="C13" s="2">
        <v>259.98</v>
      </c>
      <c r="D13" s="2">
        <v>153.94211000000001</v>
      </c>
      <c r="E13" s="3">
        <f>B13/C13</f>
        <v>8.285716828869143</v>
      </c>
      <c r="F13" s="3">
        <f>B13/D13</f>
        <v>13.993056618292421</v>
      </c>
      <c r="H13" t="s">
        <v>16</v>
      </c>
      <c r="I13" s="2">
        <v>3200</v>
      </c>
      <c r="J13" s="2"/>
    </row>
    <row r="14" spans="1:11" x14ac:dyDescent="0.25">
      <c r="A14" s="9" t="s">
        <v>20</v>
      </c>
      <c r="B14" s="10">
        <v>2000</v>
      </c>
      <c r="C14" s="10">
        <f>241.6/6.67</f>
        <v>36.221889055472261</v>
      </c>
      <c r="D14" s="10">
        <f>239.2*2/6.67</f>
        <v>71.724137931034477</v>
      </c>
      <c r="E14" s="11">
        <f>B14/C14</f>
        <v>55.215231788079478</v>
      </c>
      <c r="F14" s="11">
        <f>B14/D14</f>
        <v>27.884615384615387</v>
      </c>
      <c r="H14" t="s">
        <v>44</v>
      </c>
      <c r="I14" s="2">
        <f>27000/6.67</f>
        <v>4047.9760119940029</v>
      </c>
      <c r="J14" s="7">
        <f>31000/6.67</f>
        <v>4647.6761619190402</v>
      </c>
    </row>
    <row r="15" spans="1:11" x14ac:dyDescent="0.25">
      <c r="A15" t="s">
        <v>6</v>
      </c>
      <c r="B15" s="2">
        <v>935.69548554310018</v>
      </c>
      <c r="C15" s="2">
        <v>85.12</v>
      </c>
      <c r="D15" s="2">
        <v>91.339439999999996</v>
      </c>
      <c r="E15" s="3">
        <f>B15/C15</f>
        <v>10.992663129030781</v>
      </c>
      <c r="F15" s="3">
        <f>B15/D15</f>
        <v>10.244156144849368</v>
      </c>
    </row>
    <row r="16" spans="1:11" x14ac:dyDescent="0.25">
      <c r="A16" t="s">
        <v>5</v>
      </c>
      <c r="B16" s="2">
        <v>736.33436432400003</v>
      </c>
      <c r="C16" s="2">
        <v>91.37</v>
      </c>
      <c r="D16" s="2">
        <v>74.201819999999998</v>
      </c>
      <c r="E16" s="3">
        <f>B16/C16</f>
        <v>8.0588197912225024</v>
      </c>
      <c r="F16" s="3">
        <f>B16/D16</f>
        <v>9.9234003198843386</v>
      </c>
    </row>
    <row r="17" spans="1:7" x14ac:dyDescent="0.25">
      <c r="A17" t="s">
        <v>11</v>
      </c>
      <c r="B17" s="2">
        <v>780.30540425640004</v>
      </c>
      <c r="C17" s="4">
        <v>0.31162000000000001</v>
      </c>
      <c r="D17" s="4">
        <v>2.8217200000000005</v>
      </c>
      <c r="E17" s="3">
        <f>B17/C17</f>
        <v>2504.0286382658364</v>
      </c>
      <c r="F17" s="3">
        <f>B17/D17</f>
        <v>276.53537709496334</v>
      </c>
      <c r="G17" s="3"/>
    </row>
    <row r="18" spans="1:7" x14ac:dyDescent="0.25">
      <c r="C18" s="2"/>
      <c r="D18" s="4"/>
      <c r="E18" s="4"/>
      <c r="F18" s="3"/>
    </row>
  </sheetData>
  <mergeCells count="3">
    <mergeCell ref="B5:D5"/>
    <mergeCell ref="E5:F5"/>
    <mergeCell ref="I5:J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EF12A-D559-4933-8266-65A918BEDEEB}">
  <dimension ref="A1:S22"/>
  <sheetViews>
    <sheetView topLeftCell="A5" workbookViewId="0">
      <selection activeCell="O16" sqref="O16"/>
    </sheetView>
  </sheetViews>
  <sheetFormatPr defaultRowHeight="15" x14ac:dyDescent="0.25"/>
  <cols>
    <col min="1" max="1" width="20.5703125" bestFit="1" customWidth="1"/>
    <col min="2" max="7" width="8.140625" customWidth="1"/>
    <col min="8" max="8" width="2.42578125" customWidth="1"/>
    <col min="9" max="14" width="8.140625" customWidth="1"/>
  </cols>
  <sheetData>
    <row r="1" spans="1:19" x14ac:dyDescent="0.25">
      <c r="A1" t="s">
        <v>33</v>
      </c>
      <c r="B1">
        <v>2017</v>
      </c>
      <c r="C1">
        <v>2018</v>
      </c>
      <c r="D1">
        <v>2019</v>
      </c>
      <c r="E1" s="2" t="s">
        <v>31</v>
      </c>
      <c r="F1" t="s">
        <v>32</v>
      </c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x14ac:dyDescent="0.25">
      <c r="A2" t="s">
        <v>27</v>
      </c>
      <c r="B2" s="15">
        <v>653.96</v>
      </c>
      <c r="C2" s="15">
        <v>857.22</v>
      </c>
      <c r="D2" s="15">
        <v>1206.18</v>
      </c>
      <c r="E2" s="15">
        <v>829</v>
      </c>
      <c r="F2" s="15">
        <v>1182</v>
      </c>
      <c r="G2" s="15"/>
      <c r="H2" s="15"/>
      <c r="I2" s="40"/>
      <c r="J2" s="41"/>
      <c r="K2" s="42"/>
      <c r="L2" s="41"/>
      <c r="M2" s="42"/>
      <c r="N2" s="41"/>
      <c r="O2" s="42"/>
      <c r="P2" s="41"/>
      <c r="Q2" s="42"/>
      <c r="R2" s="41"/>
      <c r="S2" s="42"/>
    </row>
    <row r="3" spans="1:19" x14ac:dyDescent="0.25">
      <c r="A3" t="s">
        <v>28</v>
      </c>
      <c r="B3" s="15">
        <f>B2/6.67</f>
        <v>98.044977511244383</v>
      </c>
      <c r="C3" s="15">
        <f>C2/6.67</f>
        <v>128.51874062968517</v>
      </c>
      <c r="D3" s="15">
        <f>D2/6.67</f>
        <v>180.83658170914543</v>
      </c>
      <c r="E3" s="15">
        <f>E2/6.67</f>
        <v>124.28785607196401</v>
      </c>
      <c r="F3" s="15">
        <f>F2/6.67</f>
        <v>177.21139430284859</v>
      </c>
      <c r="G3" s="15"/>
      <c r="H3" s="15"/>
      <c r="I3" s="40"/>
      <c r="J3" s="41"/>
      <c r="K3" s="42"/>
      <c r="L3" s="41"/>
      <c r="M3" s="42"/>
      <c r="N3" s="41"/>
      <c r="O3" s="42"/>
      <c r="P3" s="41"/>
      <c r="Q3" s="42"/>
      <c r="R3" s="41"/>
      <c r="S3" s="42"/>
    </row>
    <row r="4" spans="1:19" x14ac:dyDescent="0.25">
      <c r="B4" s="15"/>
      <c r="C4" s="15"/>
      <c r="D4" s="15"/>
      <c r="E4" s="15"/>
      <c r="F4" s="15"/>
      <c r="G4" s="15"/>
      <c r="H4" s="15"/>
      <c r="I4" s="40"/>
      <c r="J4" s="41"/>
      <c r="K4" s="42"/>
      <c r="L4" s="41"/>
      <c r="M4" s="42"/>
      <c r="N4" s="41"/>
      <c r="O4" s="42"/>
      <c r="P4" s="41"/>
      <c r="Q4" s="42"/>
      <c r="R4" s="41"/>
      <c r="S4" s="42"/>
    </row>
    <row r="5" spans="1:19" x14ac:dyDescent="0.25">
      <c r="B5">
        <v>2017</v>
      </c>
      <c r="C5">
        <v>2018</v>
      </c>
      <c r="D5">
        <v>2019</v>
      </c>
      <c r="E5" s="2" t="s">
        <v>31</v>
      </c>
      <c r="F5" t="s">
        <v>32</v>
      </c>
      <c r="G5" s="15"/>
      <c r="H5" s="15"/>
      <c r="I5" s="40"/>
      <c r="J5" s="41"/>
      <c r="K5" s="42"/>
      <c r="L5" s="41"/>
      <c r="M5" s="42"/>
      <c r="N5" s="41"/>
      <c r="O5" s="42"/>
      <c r="P5" s="41"/>
      <c r="Q5" s="42"/>
      <c r="R5" s="41"/>
      <c r="S5" s="42"/>
    </row>
    <row r="6" spans="1:19" x14ac:dyDescent="0.25">
      <c r="A6" t="s">
        <v>30</v>
      </c>
      <c r="B6" s="16">
        <v>0.63700000000000001</v>
      </c>
      <c r="C6" s="16">
        <v>0.52300000000000002</v>
      </c>
      <c r="D6" s="16">
        <v>0.498</v>
      </c>
      <c r="E6" s="16">
        <v>0.48099999999999998</v>
      </c>
      <c r="F6" s="16">
        <v>0.58799999999999997</v>
      </c>
      <c r="G6" s="15"/>
      <c r="H6" s="43"/>
      <c r="I6" s="40"/>
      <c r="J6" s="41"/>
      <c r="K6" s="42"/>
      <c r="L6" s="41"/>
      <c r="M6" s="42"/>
      <c r="N6" s="41"/>
      <c r="O6" s="42"/>
      <c r="P6" s="41"/>
      <c r="Q6" s="42"/>
      <c r="R6" s="41"/>
      <c r="S6" s="42"/>
    </row>
    <row r="7" spans="1:19" x14ac:dyDescent="0.25">
      <c r="B7" s="15"/>
      <c r="C7" s="15"/>
      <c r="D7" s="15"/>
      <c r="E7" s="15"/>
      <c r="F7" s="15"/>
      <c r="G7" s="15"/>
      <c r="H7" s="15"/>
      <c r="I7" s="22" t="s">
        <v>54</v>
      </c>
    </row>
    <row r="8" spans="1:19" x14ac:dyDescent="0.25">
      <c r="B8" s="6" t="s">
        <v>39</v>
      </c>
      <c r="C8" s="6"/>
      <c r="D8" s="6"/>
      <c r="E8" s="6"/>
      <c r="F8" s="6"/>
      <c r="G8" t="s">
        <v>38</v>
      </c>
      <c r="I8" s="6" t="s">
        <v>14</v>
      </c>
      <c r="J8" s="6"/>
      <c r="K8" s="6"/>
      <c r="L8" s="6" t="s">
        <v>15</v>
      </c>
      <c r="M8" s="6"/>
      <c r="N8" s="6"/>
    </row>
    <row r="9" spans="1:19" x14ac:dyDescent="0.25">
      <c r="A9" t="s">
        <v>29</v>
      </c>
      <c r="B9">
        <v>2017</v>
      </c>
      <c r="C9">
        <v>2018</v>
      </c>
      <c r="D9">
        <v>2019</v>
      </c>
      <c r="E9" s="2" t="s">
        <v>26</v>
      </c>
      <c r="F9" t="s">
        <v>25</v>
      </c>
      <c r="G9" t="s">
        <v>37</v>
      </c>
      <c r="I9" s="5" t="s">
        <v>37</v>
      </c>
      <c r="J9" s="14" t="s">
        <v>42</v>
      </c>
      <c r="K9" s="14" t="s">
        <v>43</v>
      </c>
      <c r="L9" s="14" t="s">
        <v>37</v>
      </c>
      <c r="M9" s="14" t="s">
        <v>42</v>
      </c>
      <c r="N9" s="14" t="s">
        <v>43</v>
      </c>
    </row>
    <row r="10" spans="1:19" x14ac:dyDescent="0.25">
      <c r="A10" t="s">
        <v>27</v>
      </c>
      <c r="B10" s="15">
        <v>141.19</v>
      </c>
      <c r="C10" s="15">
        <v>-183.33</v>
      </c>
      <c r="D10" s="15">
        <v>241.6</v>
      </c>
      <c r="E10" s="15">
        <v>39.799999999999997</v>
      </c>
      <c r="F10" s="15">
        <v>239.12</v>
      </c>
      <c r="G10" s="15">
        <f>F10*2</f>
        <v>478.24</v>
      </c>
      <c r="H10" s="15"/>
      <c r="I10" s="19">
        <v>433</v>
      </c>
      <c r="J10" s="19">
        <v>560</v>
      </c>
      <c r="K10" s="19">
        <v>750</v>
      </c>
      <c r="L10" s="19"/>
      <c r="M10" s="19">
        <v>680</v>
      </c>
      <c r="N10" s="19">
        <v>890</v>
      </c>
    </row>
    <row r="11" spans="1:19" x14ac:dyDescent="0.25">
      <c r="A11" t="s">
        <v>28</v>
      </c>
      <c r="B11" s="15">
        <f>B10/6.67</f>
        <v>21.167916041979009</v>
      </c>
      <c r="C11" s="15">
        <f>C10/6.67</f>
        <v>-27.485757121439281</v>
      </c>
      <c r="D11" s="15">
        <f>D10/6.67</f>
        <v>36.221889055472261</v>
      </c>
      <c r="E11" s="15">
        <f>E10/6.67</f>
        <v>5.9670164917541229</v>
      </c>
      <c r="F11" s="15">
        <f>F10/6.67</f>
        <v>35.85007496251874</v>
      </c>
      <c r="G11" s="15">
        <f t="shared" ref="G11:N11" si="0">G10/6.67</f>
        <v>71.700149925037479</v>
      </c>
      <c r="H11" s="15"/>
      <c r="I11" s="19">
        <f t="shared" si="0"/>
        <v>64.917541229385307</v>
      </c>
      <c r="J11" s="21">
        <f t="shared" si="0"/>
        <v>83.958020989505243</v>
      </c>
      <c r="K11" s="21">
        <f t="shared" si="0"/>
        <v>112.44377811094454</v>
      </c>
      <c r="L11" s="19"/>
      <c r="M11" s="21">
        <f t="shared" si="0"/>
        <v>101.94902548725638</v>
      </c>
      <c r="N11" s="21">
        <f t="shared" si="0"/>
        <v>133.43328335832084</v>
      </c>
    </row>
    <row r="12" spans="1:19" x14ac:dyDescent="0.25">
      <c r="A12" t="s">
        <v>49</v>
      </c>
      <c r="D12" s="2"/>
      <c r="E12" s="2"/>
      <c r="I12" s="20">
        <f>I11/D11-1</f>
        <v>0.79221854304635775</v>
      </c>
      <c r="J12" s="20">
        <f>J11/I11-1</f>
        <v>0.29330254041570436</v>
      </c>
      <c r="K12" s="20">
        <f>K11/J11-1</f>
        <v>0.33928571428571441</v>
      </c>
      <c r="L12" s="14"/>
      <c r="M12" s="14"/>
      <c r="N12" s="20">
        <f>N11/M11-1</f>
        <v>0.3088235294117645</v>
      </c>
    </row>
    <row r="14" spans="1:19" x14ac:dyDescent="0.25">
      <c r="A14" t="s">
        <v>41</v>
      </c>
      <c r="B14" s="6" t="s">
        <v>19</v>
      </c>
      <c r="C14" s="6"/>
    </row>
    <row r="15" spans="1:19" x14ac:dyDescent="0.25">
      <c r="B15" t="s">
        <v>17</v>
      </c>
      <c r="C15" t="s">
        <v>18</v>
      </c>
    </row>
    <row r="16" spans="1:19" x14ac:dyDescent="0.25">
      <c r="A16" t="s">
        <v>40</v>
      </c>
      <c r="B16" s="2">
        <v>2000</v>
      </c>
    </row>
    <row r="17" spans="1:3" x14ac:dyDescent="0.25">
      <c r="A17" t="s">
        <v>45</v>
      </c>
      <c r="B17" s="2">
        <v>2800</v>
      </c>
    </row>
    <row r="18" spans="1:3" x14ac:dyDescent="0.25">
      <c r="A18" t="s">
        <v>13</v>
      </c>
      <c r="B18" s="2">
        <v>2500</v>
      </c>
      <c r="C18" s="2">
        <v>3000</v>
      </c>
    </row>
    <row r="19" spans="1:3" x14ac:dyDescent="0.25">
      <c r="A19" t="s">
        <v>14</v>
      </c>
      <c r="B19" s="2">
        <v>3800</v>
      </c>
      <c r="C19" s="7">
        <v>4610</v>
      </c>
    </row>
    <row r="20" spans="1:3" x14ac:dyDescent="0.25">
      <c r="A20" t="s">
        <v>15</v>
      </c>
      <c r="B20" s="2">
        <v>3330</v>
      </c>
      <c r="C20" s="18">
        <v>4570</v>
      </c>
    </row>
    <row r="21" spans="1:3" x14ac:dyDescent="0.25">
      <c r="A21" t="s">
        <v>16</v>
      </c>
      <c r="B21" s="2">
        <v>3200</v>
      </c>
      <c r="C21" s="2"/>
    </row>
    <row r="22" spans="1:3" x14ac:dyDescent="0.25">
      <c r="A22" t="s">
        <v>44</v>
      </c>
      <c r="B22" s="2">
        <f>27000/6.67</f>
        <v>4047.9760119940029</v>
      </c>
      <c r="C22" s="7">
        <f>31000/6.67</f>
        <v>4647.6761619190402</v>
      </c>
    </row>
  </sheetData>
  <mergeCells count="4">
    <mergeCell ref="B8:F8"/>
    <mergeCell ref="I8:K8"/>
    <mergeCell ref="L8:N8"/>
    <mergeCell ref="B14:C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6446D-ADFF-418D-BC1A-81C89AD4EB70}">
  <dimension ref="A1:L23"/>
  <sheetViews>
    <sheetView zoomScale="115" zoomScaleNormal="115" workbookViewId="0">
      <selection activeCell="B15" sqref="B15"/>
    </sheetView>
  </sheetViews>
  <sheetFormatPr defaultRowHeight="15" x14ac:dyDescent="0.25"/>
  <cols>
    <col min="1" max="1" width="6.28515625" customWidth="1"/>
    <col min="2" max="2" width="25" bestFit="1" customWidth="1"/>
    <col min="3" max="4" width="9.42578125" customWidth="1"/>
  </cols>
  <sheetData>
    <row r="1" spans="1:12" x14ac:dyDescent="0.25">
      <c r="B1" t="s">
        <v>55</v>
      </c>
      <c r="C1">
        <v>2017</v>
      </c>
      <c r="D1" s="26" t="s">
        <v>52</v>
      </c>
      <c r="E1">
        <v>2018</v>
      </c>
      <c r="F1" s="26" t="s">
        <v>52</v>
      </c>
      <c r="G1">
        <v>2019</v>
      </c>
      <c r="H1" s="26" t="s">
        <v>52</v>
      </c>
      <c r="I1" s="30" t="s">
        <v>26</v>
      </c>
      <c r="J1" s="26" t="s">
        <v>52</v>
      </c>
      <c r="K1" s="30" t="s">
        <v>25</v>
      </c>
      <c r="L1" s="26" t="s">
        <v>52</v>
      </c>
    </row>
    <row r="2" spans="1:12" x14ac:dyDescent="0.25">
      <c r="A2" s="15"/>
      <c r="B2" t="s">
        <v>24</v>
      </c>
      <c r="C2" s="2">
        <v>35980</v>
      </c>
      <c r="D2" s="27">
        <f>C2/C$7</f>
        <v>0.54943041260727488</v>
      </c>
      <c r="E2" s="2">
        <v>44361</v>
      </c>
      <c r="F2" s="27">
        <f>E2/E$7</f>
        <v>0.51749842514173727</v>
      </c>
      <c r="G2" s="2">
        <v>51905</v>
      </c>
      <c r="H2" s="27">
        <f>G2/G$7</f>
        <v>0.43032192274848902</v>
      </c>
      <c r="I2" s="31">
        <v>22994</v>
      </c>
      <c r="J2" s="27">
        <f>I2/I$7</f>
        <v>0.43763917702365773</v>
      </c>
      <c r="K2" s="31">
        <v>26011</v>
      </c>
      <c r="L2" s="27">
        <f>K2/K$7</f>
        <v>0.35863390690491947</v>
      </c>
    </row>
    <row r="3" spans="1:12" x14ac:dyDescent="0.25">
      <c r="A3" s="15"/>
      <c r="B3" t="s">
        <v>51</v>
      </c>
      <c r="C3" s="2">
        <v>16187</v>
      </c>
      <c r="D3" s="27">
        <f>C3/C$7</f>
        <v>0.24718260391534069</v>
      </c>
      <c r="E3" s="2">
        <v>22421</v>
      </c>
      <c r="F3" s="27">
        <f>E3/E$7</f>
        <v>0.26155479340192717</v>
      </c>
      <c r="G3" s="2">
        <v>41885</v>
      </c>
      <c r="H3" s="27">
        <f>G3/G$7</f>
        <v>0.34725043318216864</v>
      </c>
      <c r="I3" s="31">
        <v>17925</v>
      </c>
      <c r="J3" s="27">
        <f>I3/$I$7</f>
        <v>0.34116214004301404</v>
      </c>
      <c r="K3" s="31">
        <v>28586</v>
      </c>
      <c r="L3" s="27">
        <f t="shared" ref="L3:L6" si="0">K3/K$7</f>
        <v>0.39413743657621886</v>
      </c>
    </row>
    <row r="4" spans="1:12" x14ac:dyDescent="0.25">
      <c r="A4" s="15"/>
      <c r="B4" t="s">
        <v>34</v>
      </c>
      <c r="C4" s="2">
        <v>10490</v>
      </c>
      <c r="D4" s="27">
        <f>C4/C$7</f>
        <v>0.16018691017927497</v>
      </c>
      <c r="E4" s="2">
        <v>13882</v>
      </c>
      <c r="F4" s="27">
        <f>E4/E$7</f>
        <v>0.16194209187839761</v>
      </c>
      <c r="G4" s="2">
        <v>16952</v>
      </c>
      <c r="H4" s="27">
        <f>G4/G$7</f>
        <v>0.14054170570142349</v>
      </c>
      <c r="I4" s="31">
        <v>7221</v>
      </c>
      <c r="J4" s="27">
        <f>I4/$I$7</f>
        <v>0.13743552654117736</v>
      </c>
      <c r="K4" s="31">
        <v>11283</v>
      </c>
      <c r="L4" s="27">
        <f t="shared" si="0"/>
        <v>0.15556750496360028</v>
      </c>
    </row>
    <row r="5" spans="1:12" x14ac:dyDescent="0.25">
      <c r="A5" s="15"/>
      <c r="B5" t="s">
        <v>35</v>
      </c>
      <c r="C5" s="2">
        <v>2315</v>
      </c>
      <c r="D5" s="27">
        <f>C5/C$7</f>
        <v>3.5351067403719877E-2</v>
      </c>
      <c r="E5" s="2">
        <v>4313</v>
      </c>
      <c r="F5" s="27">
        <f>E5/E$7</f>
        <v>5.0313805090875158E-2</v>
      </c>
      <c r="G5" s="2">
        <v>8947</v>
      </c>
      <c r="H5" s="27">
        <f>G5/G$7</f>
        <v>7.4175710294398067E-2</v>
      </c>
      <c r="I5" s="31">
        <v>4145</v>
      </c>
      <c r="J5" s="27">
        <f>I5/$I$7</f>
        <v>7.8890771016920117E-2</v>
      </c>
      <c r="K5" s="31">
        <v>6104</v>
      </c>
      <c r="L5" s="27">
        <f t="shared" si="0"/>
        <v>8.416060004412089E-2</v>
      </c>
    </row>
    <row r="6" spans="1:12" x14ac:dyDescent="0.25">
      <c r="A6" s="23"/>
      <c r="B6" s="24" t="s">
        <v>36</v>
      </c>
      <c r="C6" s="25">
        <v>514</v>
      </c>
      <c r="D6" s="28">
        <f>C6/C$7</f>
        <v>7.8490058943896414E-3</v>
      </c>
      <c r="E6" s="25">
        <v>745</v>
      </c>
      <c r="F6" s="28">
        <f>E6/E$7</f>
        <v>8.6908844870628305E-3</v>
      </c>
      <c r="G6" s="25">
        <v>930</v>
      </c>
      <c r="H6" s="28">
        <f>G6/G$7</f>
        <v>7.7102280735207558E-3</v>
      </c>
      <c r="I6" s="32">
        <v>256</v>
      </c>
      <c r="J6" s="28">
        <f>I6/$I$7</f>
        <v>4.8723853752307726E-3</v>
      </c>
      <c r="K6" s="32">
        <v>544</v>
      </c>
      <c r="L6" s="28">
        <f t="shared" si="0"/>
        <v>7.5005515111405251E-3</v>
      </c>
    </row>
    <row r="7" spans="1:12" x14ac:dyDescent="0.25">
      <c r="A7" s="15"/>
      <c r="B7" s="17" t="s">
        <v>53</v>
      </c>
      <c r="C7" s="2">
        <f>SUM(C2:C6)</f>
        <v>65486</v>
      </c>
      <c r="D7" s="29">
        <f>SUM(D2:D6)</f>
        <v>1</v>
      </c>
      <c r="E7" s="2">
        <f>SUM(E2:E6)</f>
        <v>85722</v>
      </c>
      <c r="F7" s="29">
        <f>SUM(F2:F6)</f>
        <v>1</v>
      </c>
      <c r="G7" s="2">
        <f>SUM(G2:G6)</f>
        <v>120619</v>
      </c>
      <c r="H7" s="29">
        <f>SUM(H2:H6)</f>
        <v>0.99999999999999989</v>
      </c>
      <c r="I7" s="31">
        <f>SUM(I2:I6)</f>
        <v>52541</v>
      </c>
      <c r="J7" s="29">
        <f>SUM(J2:J6)</f>
        <v>1</v>
      </c>
      <c r="K7" s="31">
        <f>SUM(K2:K6)</f>
        <v>72528</v>
      </c>
      <c r="L7" s="29">
        <f>SUM(L2:L6)</f>
        <v>0.99999999999999989</v>
      </c>
    </row>
    <row r="8" spans="1:12" x14ac:dyDescent="0.25">
      <c r="A8" s="15"/>
      <c r="B8" s="22" t="s">
        <v>54</v>
      </c>
    </row>
    <row r="9" spans="1:12" x14ac:dyDescent="0.25">
      <c r="A9" s="34"/>
      <c r="B9" s="33"/>
      <c r="C9" s="33"/>
      <c r="D9" s="33"/>
      <c r="E9" s="33"/>
      <c r="F9" s="33"/>
      <c r="G9" s="33"/>
    </row>
    <row r="10" spans="1:12" x14ac:dyDescent="0.25">
      <c r="A10" s="34"/>
      <c r="B10" s="35"/>
      <c r="C10" s="36"/>
      <c r="D10" s="36"/>
      <c r="E10" s="36"/>
      <c r="F10" s="36"/>
      <c r="G10" s="36"/>
    </row>
    <row r="11" spans="1:12" x14ac:dyDescent="0.25">
      <c r="A11" s="37"/>
      <c r="B11" s="38"/>
      <c r="C11" s="38"/>
      <c r="D11" s="38"/>
      <c r="E11" s="38"/>
      <c r="F11" s="38"/>
      <c r="G11" s="38"/>
    </row>
    <row r="12" spans="1:12" x14ac:dyDescent="0.25">
      <c r="A12" s="37"/>
      <c r="B12" s="38"/>
      <c r="C12" s="38"/>
      <c r="D12" s="38"/>
      <c r="E12" s="38"/>
      <c r="F12" s="38"/>
      <c r="G12" s="38"/>
    </row>
    <row r="13" spans="1:12" x14ac:dyDescent="0.25">
      <c r="A13" s="34"/>
      <c r="B13" s="39"/>
      <c r="C13" s="39"/>
      <c r="D13" s="39"/>
      <c r="E13" s="36"/>
      <c r="F13" s="36"/>
      <c r="G13" s="39"/>
    </row>
    <row r="14" spans="1:12" x14ac:dyDescent="0.25">
      <c r="A14" s="34"/>
      <c r="B14" s="34"/>
      <c r="C14" s="34"/>
      <c r="D14" s="34"/>
      <c r="E14" s="34"/>
      <c r="F14" s="34"/>
      <c r="G14" s="34"/>
    </row>
    <row r="15" spans="1:12" x14ac:dyDescent="0.25">
      <c r="A15" s="34"/>
      <c r="B15" s="34"/>
      <c r="C15" s="34"/>
      <c r="D15" s="34"/>
      <c r="E15" s="34"/>
      <c r="F15" s="34"/>
      <c r="G15" s="34"/>
    </row>
    <row r="16" spans="1:12" x14ac:dyDescent="0.25">
      <c r="A16" s="34"/>
      <c r="B16" s="34"/>
      <c r="C16" s="34"/>
      <c r="D16" s="34"/>
      <c r="E16" s="34"/>
      <c r="F16" s="34"/>
      <c r="G16" s="34"/>
    </row>
    <row r="17" spans="1:7" x14ac:dyDescent="0.25">
      <c r="A17" s="34"/>
      <c r="B17" s="34"/>
      <c r="C17" s="34"/>
      <c r="D17" s="34"/>
      <c r="E17" s="34"/>
      <c r="F17" s="34"/>
      <c r="G17" s="34"/>
    </row>
    <row r="18" spans="1:7" x14ac:dyDescent="0.25">
      <c r="A18" s="34"/>
      <c r="B18" s="34"/>
      <c r="C18" s="34"/>
      <c r="D18" s="34"/>
      <c r="E18" s="34"/>
      <c r="F18" s="34"/>
      <c r="G18" s="34"/>
    </row>
    <row r="19" spans="1:7" x14ac:dyDescent="0.25">
      <c r="A19" s="34"/>
      <c r="B19" s="34"/>
      <c r="C19" s="34"/>
      <c r="D19" s="34"/>
      <c r="E19" s="34"/>
      <c r="F19" s="34"/>
      <c r="G19" s="34"/>
    </row>
    <row r="20" spans="1:7" x14ac:dyDescent="0.25">
      <c r="A20" s="34"/>
      <c r="B20" s="34"/>
      <c r="C20" s="34"/>
      <c r="D20" s="34"/>
      <c r="E20" s="34"/>
      <c r="F20" s="34"/>
      <c r="G20" s="34"/>
    </row>
    <row r="21" spans="1:7" x14ac:dyDescent="0.25">
      <c r="A21" s="34"/>
      <c r="B21" s="34"/>
      <c r="C21" s="34"/>
      <c r="D21" s="34"/>
      <c r="E21" s="34"/>
      <c r="F21" s="34"/>
      <c r="G21" s="34"/>
    </row>
    <row r="22" spans="1:7" x14ac:dyDescent="0.25">
      <c r="A22" s="34"/>
      <c r="B22" s="34"/>
      <c r="C22" s="34"/>
      <c r="D22" s="34"/>
      <c r="E22" s="34"/>
      <c r="F22" s="34"/>
      <c r="G22" s="34"/>
    </row>
    <row r="23" spans="1:7" x14ac:dyDescent="0.25">
      <c r="A23" s="34"/>
      <c r="B23" s="34"/>
      <c r="C23" s="34"/>
      <c r="D23" s="34"/>
      <c r="E23" s="34"/>
      <c r="F23" s="34"/>
      <c r="G23" s="34"/>
    </row>
  </sheetData>
  <mergeCells count="2">
    <mergeCell ref="B9:D9"/>
    <mergeCell ref="E9:G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F59A841D655147B70D6712BABD07E2" ma:contentTypeVersion="2" ma:contentTypeDescription="Create a new document." ma:contentTypeScope="" ma:versionID="be7cb60ad882ea3edc4c4fa968ef3cf6">
  <xsd:schema xmlns:xsd="http://www.w3.org/2001/XMLSchema" xmlns:xs="http://www.w3.org/2001/XMLSchema" xmlns:p="http://schemas.microsoft.com/office/2006/metadata/properties" xmlns:ns3="7b44c081-45f3-4550-a02f-eae59000eb80" targetNamespace="http://schemas.microsoft.com/office/2006/metadata/properties" ma:root="true" ma:fieldsID="aaa97564ef30979151325fa33f7c3fb3" ns3:_="">
    <xsd:import namespace="7b44c081-45f3-4550-a02f-eae59000eb8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44c081-45f3-4550-a02f-eae59000eb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853102-F219-482D-A7B2-D3BFD42BF6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44c081-45f3-4550-a02f-eae59000eb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307012-5B88-4EDF-98BD-395C9EA976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7267C0-822C-4A10-A7C2-6B291DF4E6BD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7b44c081-45f3-4550-a02f-eae59000eb80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估值</vt:lpstr>
      <vt:lpstr>財務數據</vt:lpstr>
      <vt:lpstr>收入分佈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Ivan, Li Sing Yeung (IRD)</dc:creator>
  <cp:lastModifiedBy>USER</cp:lastModifiedBy>
  <dcterms:created xsi:type="dcterms:W3CDTF">2020-10-23T11:00:55Z</dcterms:created>
  <dcterms:modified xsi:type="dcterms:W3CDTF">2020-10-24T23:48:43Z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0x010100E3F59A841D655147B70D6712BABD07E2</vt:lpwstr>
  </property>
</Properties>
</file>